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AF33FB70-B62A-4457-837C-94DACF5DF5D2}" xr6:coauthVersionLast="47" xr6:coauthVersionMax="47" xr10:uidLastSave="{00000000-0000-0000-0000-000000000000}"/>
  <bookViews>
    <workbookView xWindow="-120" yWindow="-120" windowWidth="29040" windowHeight="18240" activeTab="2" xr2:uid="{00000000-000D-0000-FFFF-FFFF00000000}"/>
  </bookViews>
  <sheets>
    <sheet name="WB! Status" sheetId="5" r:id="rId1"/>
    <sheet name="BlendGenericSS03" sheetId="1" r:id="rId2"/>
    <sheet name="Notes" sheetId="3" r:id="rId3"/>
  </sheets>
  <externalReferences>
    <externalReference r:id="rId4"/>
  </externalReferences>
  <definedNames>
    <definedName name="Actual">BlendGenericSS03!$E$37:$F$46</definedName>
    <definedName name="AllOrNoth">BlendGenericSS03!#REF!</definedName>
    <definedName name="Avail">BlendGenericSS03!$B$10:$U$10</definedName>
    <definedName name="BSize">BlendGenericSS03!#REF!</definedName>
    <definedName name="Cost">BlendGenericSS03!$C$3</definedName>
    <definedName name="FG">BlendGenericSS03!$B$32:$D$32</definedName>
    <definedName name="Price">BlendGenericSS03!#REF!</definedName>
    <definedName name="Prod">BlendGenericSS03!$B$12:$U$12</definedName>
    <definedName name="Profit">BlendGenericSS03!$C$4</definedName>
    <definedName name="QLL">BlendGenericSS03!$C$37:$D$46</definedName>
    <definedName name="QM">BlendGenericSS03!$B$37:$B$46</definedName>
    <definedName name="QUL">BlendGenericSS03!$G$37:$H$46</definedName>
    <definedName name="ReqMax">BlendGenericSS03!$C$34:$D$34</definedName>
    <definedName name="ReqMin">BlendGenericSS03!#REF!</definedName>
    <definedName name="Revenue">BlendGenericSS03!$C$2</definedName>
    <definedName name="RM">BlendGenericSS03!$B$7:$U$7</definedName>
    <definedName name="RMQ">BlendGenericSS03!$C$77:$L$96</definedName>
    <definedName name="UCost">BlendGenericSS03!$B$9:$U$9</definedName>
    <definedName name="VolAdd">BlendGenericSS03!$B$8:$U$8</definedName>
    <definedName name="WBMAX">BlendGenericSS03!$C$4</definedName>
    <definedName name="XUse">BlendGenericSS03!$B$15:$U$16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1" l="1"/>
  <c r="B32" i="1"/>
  <c r="B63" i="1" l="1"/>
  <c r="B62" i="1"/>
  <c r="B61" i="1"/>
  <c r="B60" i="1"/>
  <c r="B59" i="1"/>
  <c r="B58" i="1"/>
  <c r="B57" i="1"/>
  <c r="B56" i="1"/>
  <c r="B55" i="1"/>
  <c r="B54" i="1"/>
  <c r="B46" i="1"/>
  <c r="B45" i="1"/>
  <c r="B44" i="1"/>
  <c r="B43" i="1"/>
  <c r="B42" i="1"/>
  <c r="B41" i="1"/>
  <c r="B40" i="1"/>
  <c r="B39" i="1"/>
  <c r="B38" i="1"/>
  <c r="B37" i="1"/>
  <c r="E51" i="1" l="1"/>
  <c r="E34" i="1"/>
  <c r="K63" i="1"/>
  <c r="K62" i="1"/>
  <c r="K61" i="1"/>
  <c r="K60" i="1"/>
  <c r="K59" i="1"/>
  <c r="K58" i="1"/>
  <c r="K57" i="1"/>
  <c r="K56" i="1"/>
  <c r="K55" i="1"/>
  <c r="K54" i="1"/>
  <c r="K46" i="1"/>
  <c r="K45" i="1"/>
  <c r="K44" i="1"/>
  <c r="K43" i="1"/>
  <c r="K42" i="1"/>
  <c r="K41" i="1"/>
  <c r="K40" i="1"/>
  <c r="K39" i="1"/>
  <c r="K38" i="1"/>
  <c r="K37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E63" i="1" l="1"/>
  <c r="E62" i="1"/>
  <c r="E61" i="1"/>
  <c r="E60" i="1"/>
  <c r="E59" i="1"/>
  <c r="E54" i="1"/>
  <c r="E58" i="1"/>
  <c r="E57" i="1"/>
  <c r="E56" i="1"/>
  <c r="E55" i="1"/>
  <c r="C2" i="1"/>
  <c r="E46" i="1"/>
  <c r="E38" i="1"/>
  <c r="E45" i="1"/>
  <c r="E37" i="1"/>
  <c r="E44" i="1"/>
  <c r="E42" i="1"/>
  <c r="E43" i="1"/>
  <c r="E41" i="1"/>
  <c r="E40" i="1"/>
  <c r="E39" i="1"/>
  <c r="C3" i="1"/>
  <c r="G11" i="1"/>
  <c r="I11" i="1"/>
  <c r="M11" i="1"/>
  <c r="E11" i="1"/>
  <c r="F51" i="1"/>
  <c r="S11" i="1"/>
  <c r="H11" i="1"/>
  <c r="D34" i="1"/>
  <c r="N11" i="1"/>
  <c r="Q11" i="1"/>
  <c r="C11" i="1"/>
  <c r="F11" i="1"/>
  <c r="U11" i="1"/>
  <c r="B11" i="1"/>
  <c r="J11" i="1"/>
  <c r="D11" i="1"/>
  <c r="F34" i="1"/>
  <c r="R11" i="1"/>
  <c r="T11" i="1"/>
  <c r="K11" i="1"/>
  <c r="L11" i="1"/>
  <c r="D51" i="1"/>
  <c r="O11" i="1"/>
  <c r="P11" i="1"/>
  <c r="I57" i="1" l="1"/>
  <c r="M59" i="1"/>
  <c r="I56" i="1"/>
  <c r="M58" i="1"/>
  <c r="I63" i="1"/>
  <c r="I55" i="1"/>
  <c r="M57" i="1"/>
  <c r="I62" i="1"/>
  <c r="I54" i="1"/>
  <c r="M56" i="1"/>
  <c r="I61" i="1"/>
  <c r="M63" i="1"/>
  <c r="M55" i="1"/>
  <c r="I60" i="1"/>
  <c r="M62" i="1"/>
  <c r="M54" i="1"/>
  <c r="I59" i="1"/>
  <c r="M61" i="1"/>
  <c r="I58" i="1"/>
  <c r="M60" i="1"/>
  <c r="M46" i="1"/>
  <c r="M38" i="1"/>
  <c r="I39" i="1"/>
  <c r="I43" i="1"/>
  <c r="I41" i="1"/>
  <c r="M45" i="1"/>
  <c r="I46" i="1"/>
  <c r="I38" i="1"/>
  <c r="I42" i="1"/>
  <c r="M39" i="1"/>
  <c r="M44" i="1"/>
  <c r="I45" i="1"/>
  <c r="M37" i="1"/>
  <c r="M40" i="1"/>
  <c r="M43" i="1"/>
  <c r="I44" i="1"/>
  <c r="I37" i="1"/>
  <c r="M42" i="1"/>
  <c r="I40" i="1"/>
  <c r="M41" i="1"/>
  <c r="J57" i="1"/>
  <c r="J60" i="1"/>
  <c r="L46" i="1"/>
  <c r="J61" i="1"/>
  <c r="J37" i="1"/>
  <c r="L45" i="1"/>
  <c r="L41" i="1"/>
  <c r="L63" i="1"/>
  <c r="J44" i="1"/>
  <c r="L62" i="1"/>
  <c r="J38" i="1"/>
  <c r="J40" i="1"/>
  <c r="L56" i="1"/>
  <c r="L42" i="1"/>
  <c r="J58" i="1"/>
  <c r="J54" i="1"/>
  <c r="J42" i="1"/>
  <c r="L59" i="1"/>
  <c r="L38" i="1"/>
  <c r="J62" i="1"/>
  <c r="L58" i="1"/>
  <c r="L43" i="1"/>
  <c r="L60" i="1"/>
  <c r="J63" i="1"/>
  <c r="L37" i="1"/>
  <c r="J55" i="1"/>
  <c r="J45" i="1"/>
  <c r="L54" i="1"/>
  <c r="J56" i="1"/>
  <c r="L39" i="1"/>
  <c r="J43" i="1"/>
  <c r="J59" i="1"/>
  <c r="L57" i="1"/>
  <c r="J41" i="1"/>
  <c r="L61" i="1"/>
  <c r="J39" i="1"/>
  <c r="L40" i="1"/>
  <c r="L55" i="1"/>
  <c r="J46" i="1"/>
  <c r="L44" i="1"/>
  <c r="C4" i="1" l="1"/>
</calcChain>
</file>

<file path=xl/sharedStrings.xml><?xml version="1.0" encoding="utf-8"?>
<sst xmlns="http://schemas.openxmlformats.org/spreadsheetml/2006/main" count="154" uniqueCount="134">
  <si>
    <t>Price</t>
  </si>
  <si>
    <t>S</t>
  </si>
  <si>
    <t>Oxygen</t>
  </si>
  <si>
    <t>Lime</t>
  </si>
  <si>
    <t>FerChrm</t>
  </si>
  <si>
    <t>FerNick</t>
  </si>
  <si>
    <t>RIDDHI</t>
  </si>
  <si>
    <t>HeavyRM</t>
  </si>
  <si>
    <t>HeavyBPF</t>
  </si>
  <si>
    <t>METALAXRM</t>
  </si>
  <si>
    <t>Asian</t>
  </si>
  <si>
    <t>METLAXBPF</t>
  </si>
  <si>
    <t>ABAD</t>
  </si>
  <si>
    <t>GLOBALBPF1</t>
  </si>
  <si>
    <t>GLOBALBPF2</t>
  </si>
  <si>
    <t>GLOBALSHD</t>
  </si>
  <si>
    <t>GLOBALBOC1</t>
  </si>
  <si>
    <t>GLOBALBOC2</t>
  </si>
  <si>
    <t>GLOBALBOC3</t>
  </si>
  <si>
    <t>ICD</t>
  </si>
  <si>
    <t>H13SC</t>
  </si>
  <si>
    <t>Moly</t>
  </si>
  <si>
    <t>Cr</t>
  </si>
  <si>
    <t>Ni</t>
  </si>
  <si>
    <t>Mn</t>
  </si>
  <si>
    <t>Si</t>
  </si>
  <si>
    <t>P</t>
  </si>
  <si>
    <t>Mo</t>
  </si>
  <si>
    <t>Cu</t>
  </si>
  <si>
    <t>C</t>
  </si>
  <si>
    <t>Fe</t>
  </si>
  <si>
    <t>SS304L</t>
  </si>
  <si>
    <t>SS316L</t>
  </si>
  <si>
    <t>END</t>
  </si>
  <si>
    <t>TERSE</t>
  </si>
  <si>
    <t>GO</t>
  </si>
  <si>
    <t>QUIT</t>
  </si>
  <si>
    <t>Revenue:</t>
  </si>
  <si>
    <t>Cost:</t>
  </si>
  <si>
    <t>Profit:</t>
  </si>
  <si>
    <t>Available:</t>
  </si>
  <si>
    <t>BatchSize:</t>
  </si>
  <si>
    <t>FG:</t>
  </si>
  <si>
    <t>ReqMax:</t>
  </si>
  <si>
    <t>ReqMin:</t>
  </si>
  <si>
    <t>RM:</t>
  </si>
  <si>
    <t>VolAdded:</t>
  </si>
  <si>
    <t>Min Q Need</t>
  </si>
  <si>
    <t>Max Q Allow</t>
  </si>
  <si>
    <t>Delivered</t>
  </si>
  <si>
    <t>Quality</t>
  </si>
  <si>
    <t>Here are the qualities of the RMs</t>
  </si>
  <si>
    <t>&lt;&lt;== Maximize</t>
  </si>
  <si>
    <t xml:space="preserve"> What'sBest!® 18.0.2.0 (Feb 22, 2023) - Lib.:14.0.5099.222 - 64-bit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</si>
  <si>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</si>
  <si>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</si>
  <si>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</si>
  <si>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</si>
  <si>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40         Unlimited</t>
  </si>
  <si>
    <t xml:space="preserve">         Continuous                    40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</si>
  <si>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</si>
  <si>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</si>
  <si>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85</t>
  </si>
  <si>
    <t xml:space="preserve">     Strings                            0</t>
  </si>
  <si>
    <t xml:space="preserve">     Constraints                       64         Unlimited</t>
  </si>
  <si>
    <t xml:space="preserve">   Nonlinears/Quadratics              0/0         Unlimited</t>
  </si>
  <si>
    <t xml:space="preserve">   Coefficients                       668</t>
  </si>
  <si>
    <t xml:space="preserve"> MODEL TYPE:</t>
  </si>
  <si>
    <t>Linear (Linear Program)</t>
  </si>
  <si>
    <t xml:space="preserve"> SOLUTION STATUS:        </t>
  </si>
  <si>
    <t>GLOBALLY OPTIMAL (see messages below)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</si>
  <si>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</si>
  <si>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</si>
  <si>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</si>
  <si>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</si>
  <si>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</si>
  <si>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</si>
  <si>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</si>
  <si>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</si>
  <si>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</si>
  <si>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</si>
  <si>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</si>
  <si>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</si>
  <si>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</si>
  <si>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</si>
  <si>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</si>
  <si>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</si>
  <si>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</si>
  <si>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</si>
  <si>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Unsupported Value in the Name List (Help Reference: NAME):</t>
  </si>
  <si>
    <t xml:space="preserve">   Define Name with a numeric value, or a single or rectangular range.</t>
  </si>
  <si>
    <t xml:space="preserve">   Non-rectangular ranges, Formula, or external links are not fully supported.</t>
  </si>
  <si>
    <t xml:space="preserve">   Name will be taken as a - 0 - number.</t>
  </si>
  <si>
    <t xml:space="preserve">   Name:   ALLORNOTH</t>
  </si>
  <si>
    <t xml:space="preserve">   Name:   BSIZE</t>
  </si>
  <si>
    <t xml:space="preserve">   Name:   PRICE</t>
  </si>
  <si>
    <t xml:space="preserve">   Name:   REQMIN</t>
  </si>
  <si>
    <t xml:space="preserve"> End of Report</t>
  </si>
  <si>
    <t xml:space="preserve"> DATE GENERATED:</t>
  </si>
  <si>
    <t>Raw Material(RM) Section</t>
  </si>
  <si>
    <t>Total RMUsed:</t>
  </si>
  <si>
    <t>Finished Goods(FG) Section</t>
  </si>
  <si>
    <t xml:space="preserve">which we want to blend together into one or more finished goods (FG).      </t>
  </si>
  <si>
    <t>the addition of the RM removes some components, e.g.,</t>
  </si>
  <si>
    <t xml:space="preserve">the blend so that the final blend satisfies the quality requirements    </t>
  </si>
  <si>
    <t xml:space="preserve">    Injecting oxygen into molten steel may burn off carbon.</t>
  </si>
  <si>
    <t xml:space="preserve">    Adding lime to molten steel allows the removal of sulfur as slag.     </t>
  </si>
  <si>
    <t xml:space="preserve">    We have a set of raw materials (RM) available,      </t>
  </si>
  <si>
    <t xml:space="preserve">    There are a set of quality measures (QM) associated with each raw material.      </t>
  </si>
  <si>
    <t xml:space="preserve">    Each FG has lower and upper limits on each QM.      </t>
  </si>
  <si>
    <t xml:space="preserve">    For each FG we want to decide how much of each RM to use in      </t>
  </si>
  <si>
    <t xml:space="preserve">    We allow that some RM's may in fact decrease the batch size because</t>
  </si>
  <si>
    <t>and the min and max batch size requirements of the FG.</t>
  </si>
  <si>
    <t xml:space="preserve">     Given the cost of each RM and the revenue from each FG</t>
  </si>
  <si>
    <t>We want to maximize total Revenue - Cost.</t>
  </si>
  <si>
    <t>Q  Lower limit</t>
  </si>
  <si>
    <t>Q Upper limit</t>
  </si>
  <si>
    <t>Q Actual</t>
  </si>
  <si>
    <t>Quality constraint section.</t>
  </si>
  <si>
    <t xml:space="preserve">   Total Cells                        537</t>
  </si>
  <si>
    <t xml:space="preserve">     Numerics                         473</t>
  </si>
  <si>
    <t xml:space="preserve">       Constants                      348</t>
  </si>
  <si>
    <t xml:space="preserve">   Minimum coefficient value:        0.001  on BlendGenericSS03!J15</t>
  </si>
  <si>
    <t xml:space="preserve">   Minimum coefficient in formula:   BlendGenericSS03!K45</t>
  </si>
  <si>
    <t xml:space="preserve">   Maximum coefficient value:        900  on BlendGenericSS03!U12</t>
  </si>
  <si>
    <t xml:space="preserve">   Maximum coefficient in formula:   BlendGenericSS03!C3</t>
  </si>
  <si>
    <r>
      <t xml:space="preserve"> General purpose blending and product mix model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 xml:space="preserve">!.      </t>
    </r>
  </si>
  <si>
    <t>FG</t>
  </si>
  <si>
    <t>Usage(to be determined): Finished Good by RM.</t>
  </si>
  <si>
    <t>Style Convention:</t>
  </si>
  <si>
    <t>Input Data</t>
  </si>
  <si>
    <r>
      <t>Blending Model with Multiple Finished Goods and Multiple Quality Measues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     (BlendGenericSS.xlsx)</t>
    </r>
  </si>
  <si>
    <t xml:space="preserve">      Metals blending, Octane, Petroleum refining, Steel ;      </t>
  </si>
  <si>
    <t xml:space="preserve">   Keywords: Alloy, Blending, Feed blending, Food blending, Gas blending,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</si>
</sst>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#,##0.0##############"/>
    <numFmt numFmtId="167" formatCode="mmm\ dd\,\ yyyy"/>
    <numFmt numFmtId="168" formatCode="hh:mm\ AM/PM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22">
    <xf numFmtId="0" fontId="0" fillId="0" borderId="0" xfId="0"/>
    <xf numFmtId="0" fontId="10" fillId="6" borderId="5" xfId="10"/>
    <xf numFmtId="165" fontId="18" fillId="6" borderId="5" xfId="42" applyNumberFormat="1" applyFont="1" applyFill="1" applyBorder="1">
      <protection locked="0"/>
    </xf>
    <xf numFmtId="0" fontId="1" fillId="33" borderId="5" xfId="43" applyBorder="1">
      <protection locked="0"/>
    </xf>
    <xf numFmtId="0" fontId="19" fillId="0" borderId="0" xfId="0" applyFont="1"/>
    <xf numFmtId="167" fontId="19" fillId="0" borderId="0" xfId="0" applyNumberFormat="1" applyFont="1" applyAlignment="1">
      <alignment horizontal="left"/>
    </xf>
    <xf numFmtId="168" fontId="19" fillId="0" borderId="0" xfId="0" applyNumberFormat="1" applyFont="1" applyAlignment="1">
      <alignment horizontal="left"/>
    </xf>
    <xf numFmtId="0" fontId="20" fillId="0" borderId="0" xfId="0" applyFont="1"/>
    <xf numFmtId="166" fontId="19" fillId="0" borderId="0" xfId="0" applyNumberFormat="1" applyFont="1" applyAlignment="1">
      <alignment horizontal="left"/>
    </xf>
    <xf numFmtId="0" fontId="21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16" fillId="8" borderId="8" xfId="15" applyFont="1" applyAlignment="1">
      <alignment horizontal="right"/>
    </xf>
    <xf numFmtId="0" fontId="16" fillId="8" borderId="8" xfId="15" applyFont="1"/>
    <xf numFmtId="0" fontId="16" fillId="0" borderId="0" xfId="0" applyFont="1" applyAlignment="1" applyProtection="1">
      <alignment horizontal="center"/>
      <protection locked="0"/>
    </xf>
    <xf numFmtId="165" fontId="10" fillId="6" borderId="5" xfId="10" applyNumberFormat="1"/>
    <xf numFmtId="0" fontId="16" fillId="0" borderId="0" xfId="0" applyFont="1" applyAlignment="1">
      <alignment horizontal="center"/>
    </xf>
    <xf numFmtId="164" fontId="10" fillId="6" borderId="5" xfId="10" applyNumberFormat="1"/>
    <xf numFmtId="0" fontId="22" fillId="0" borderId="0" xfId="0" applyFont="1"/>
    <xf numFmtId="0" fontId="16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16" fillId="8" borderId="8" xfId="15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CBD51B4C-F458-4640-9D0A-F80FF858AD2D}"/>
    <cellStyle name="Bad" xfId="7" builtinId="27" customBuiltin="1"/>
    <cellStyle name="Best" xfId="43" xr:uid="{43A2FA0B-E630-4C6D-92A4-19E3CC18C399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5354-FF6B-41E1-B2C1-75AF89EC3309}">
  <dimension ref="A1:C67"/>
  <sheetViews>
    <sheetView showGridLines="0" topLeftCell="A31" workbookViewId="0"/>
  </sheetViews>
  <sheetFormatPr defaultRowHeight="15" x14ac:dyDescent="0.25"/>
  <cols>
    <col min="1" max="3" width="30.7109375" customWidth="1"/>
  </cols>
  <sheetData>
    <row r="1" spans="1:3" x14ac:dyDescent="0.25">
      <c r="A1" s="4" t="s">
        <v>53</v>
      </c>
      <c r="B1" s="4"/>
      <c r="C1" s="4"/>
    </row>
    <row r="2" spans="1:3" x14ac:dyDescent="0.25">
      <c r="A2" s="4" t="s">
        <v>54</v>
      </c>
      <c r="B2" s="4"/>
      <c r="C2" s="4"/>
    </row>
    <row r="3" spans="1:3" x14ac:dyDescent="0.25">
      <c r="A3" s="4"/>
      <c r="B3" s="4"/>
      <c r="C3" s="4"/>
    </row>
    <row r="4" spans="1:3" x14ac:dyDescent="0.25">
      <c r="A4" s="4" t="s">
        <v>98</v>
      </c>
      <c r="B4" s="5">
        <v>45098.342199074075</v>
      </c>
      <c r="C4" s="6">
        <v>45098.342199074075</v>
      </c>
    </row>
    <row r="5" spans="1:3" x14ac:dyDescent="0.25">
      <c r="A5" s="4"/>
      <c r="B5" s="4"/>
      <c r="C5" s="4"/>
    </row>
    <row r="6" spans="1:3" x14ac:dyDescent="0.25">
      <c r="A6" s="4"/>
      <c r="B6" s="4"/>
      <c r="C6" s="4"/>
    </row>
    <row r="7" spans="1:3" x14ac:dyDescent="0.25">
      <c r="A7" s="4" t="s">
        <v>55</v>
      </c>
      <c r="B7" s="4"/>
      <c r="C7" s="4"/>
    </row>
    <row r="8" spans="1:3" x14ac:dyDescent="0.25">
      <c r="A8" s="4"/>
      <c r="B8" s="4"/>
      <c r="C8" s="4"/>
    </row>
    <row r="9" spans="1:3" x14ac:dyDescent="0.25">
      <c r="A9" s="4" t="s">
        <v>56</v>
      </c>
      <c r="B9" s="4"/>
      <c r="C9" s="4"/>
    </row>
    <row r="10" spans="1:3" x14ac:dyDescent="0.25">
      <c r="A10" s="4" t="s">
        <v>57</v>
      </c>
      <c r="B10" s="4"/>
      <c r="C10" s="4"/>
    </row>
    <row r="11" spans="1:3" x14ac:dyDescent="0.25">
      <c r="A11" s="4" t="s">
        <v>119</v>
      </c>
      <c r="B11" s="4"/>
      <c r="C11" s="4"/>
    </row>
    <row r="12" spans="1:3" x14ac:dyDescent="0.25">
      <c r="A12" s="4" t="s">
        <v>120</v>
      </c>
      <c r="B12" s="4"/>
      <c r="C12" s="4"/>
    </row>
    <row r="13" spans="1:3" x14ac:dyDescent="0.25">
      <c r="A13" s="4" t="s">
        <v>58</v>
      </c>
      <c r="B13" s="4"/>
      <c r="C13" s="4"/>
    </row>
    <row r="14" spans="1:3" x14ac:dyDescent="0.25">
      <c r="A14" s="4" t="s">
        <v>59</v>
      </c>
      <c r="B14" s="4"/>
      <c r="C14" s="4"/>
    </row>
    <row r="15" spans="1:3" x14ac:dyDescent="0.25">
      <c r="A15" s="4" t="s">
        <v>60</v>
      </c>
      <c r="B15" s="4"/>
      <c r="C15" s="4"/>
    </row>
    <row r="16" spans="1:3" x14ac:dyDescent="0.25">
      <c r="A16" s="4" t="s">
        <v>61</v>
      </c>
      <c r="B16" s="4"/>
      <c r="C16" s="4"/>
    </row>
    <row r="17" spans="1:3" x14ac:dyDescent="0.25">
      <c r="A17" s="4" t="s">
        <v>121</v>
      </c>
      <c r="B17" s="4"/>
      <c r="C17" s="4"/>
    </row>
    <row r="18" spans="1:3" x14ac:dyDescent="0.25">
      <c r="A18" s="4" t="s">
        <v>62</v>
      </c>
      <c r="B18" s="4"/>
      <c r="C18" s="4"/>
    </row>
    <row r="19" spans="1:3" x14ac:dyDescent="0.25">
      <c r="A19" s="4" t="s">
        <v>63</v>
      </c>
      <c r="B19" s="4"/>
      <c r="C19" s="4"/>
    </row>
    <row r="20" spans="1:3" x14ac:dyDescent="0.25">
      <c r="A20" s="4" t="s">
        <v>64</v>
      </c>
      <c r="B20" s="4"/>
      <c r="C20" s="4"/>
    </row>
    <row r="21" spans="1:3" x14ac:dyDescent="0.25">
      <c r="A21" s="4" t="s">
        <v>65</v>
      </c>
      <c r="B21" s="4"/>
      <c r="C21" s="4"/>
    </row>
    <row r="22" spans="1:3" x14ac:dyDescent="0.25">
      <c r="A22" s="4" t="s">
        <v>66</v>
      </c>
      <c r="B22" s="4"/>
      <c r="C22" s="4"/>
    </row>
    <row r="23" spans="1:3" x14ac:dyDescent="0.25">
      <c r="A23" s="4"/>
      <c r="B23" s="4"/>
      <c r="C23" s="4"/>
    </row>
    <row r="24" spans="1:3" x14ac:dyDescent="0.25">
      <c r="A24" s="4" t="s">
        <v>122</v>
      </c>
      <c r="B24" s="4"/>
      <c r="C24" s="4"/>
    </row>
    <row r="25" spans="1:3" x14ac:dyDescent="0.25">
      <c r="A25" s="4" t="s">
        <v>123</v>
      </c>
      <c r="B25" s="4"/>
      <c r="C25" s="4"/>
    </row>
    <row r="26" spans="1:3" x14ac:dyDescent="0.25">
      <c r="A26" s="4" t="s">
        <v>124</v>
      </c>
      <c r="B26" s="4"/>
      <c r="C26" s="4"/>
    </row>
    <row r="27" spans="1:3" x14ac:dyDescent="0.25">
      <c r="A27" s="4" t="s">
        <v>125</v>
      </c>
      <c r="B27" s="4"/>
      <c r="C27" s="4"/>
    </row>
    <row r="28" spans="1:3" x14ac:dyDescent="0.25">
      <c r="A28" s="4"/>
      <c r="B28" s="4"/>
      <c r="C28" s="4"/>
    </row>
    <row r="29" spans="1:3" x14ac:dyDescent="0.25">
      <c r="A29" s="4" t="s">
        <v>67</v>
      </c>
      <c r="B29" s="4" t="s">
        <v>68</v>
      </c>
      <c r="C29" s="4"/>
    </row>
    <row r="30" spans="1:3" x14ac:dyDescent="0.25">
      <c r="A30" s="4"/>
      <c r="B30" s="4"/>
      <c r="C30" s="4"/>
    </row>
    <row r="31" spans="1:3" x14ac:dyDescent="0.25">
      <c r="A31" s="4" t="s">
        <v>69</v>
      </c>
      <c r="B31" s="7" t="s">
        <v>70</v>
      </c>
      <c r="C31" s="4"/>
    </row>
    <row r="32" spans="1:3" x14ac:dyDescent="0.25">
      <c r="A32" s="4"/>
      <c r="B32" s="4"/>
      <c r="C32" s="4"/>
    </row>
    <row r="33" spans="1:3" x14ac:dyDescent="0.25">
      <c r="A33" s="4" t="s">
        <v>71</v>
      </c>
      <c r="B33" s="8">
        <v>31919.132953082</v>
      </c>
      <c r="C33" s="4"/>
    </row>
    <row r="34" spans="1:3" x14ac:dyDescent="0.25">
      <c r="A34" s="4"/>
      <c r="B34" s="4"/>
      <c r="C34" s="4"/>
    </row>
    <row r="35" spans="1:3" x14ac:dyDescent="0.25">
      <c r="A35" s="4" t="s">
        <v>72</v>
      </c>
      <c r="B35" s="8" t="s">
        <v>73</v>
      </c>
      <c r="C35" s="4"/>
    </row>
    <row r="36" spans="1:3" x14ac:dyDescent="0.25">
      <c r="A36" s="4"/>
      <c r="B36" s="4"/>
      <c r="C36" s="4"/>
    </row>
    <row r="37" spans="1:3" x14ac:dyDescent="0.25">
      <c r="A37" s="4" t="s">
        <v>74</v>
      </c>
      <c r="B37" s="8">
        <v>0</v>
      </c>
      <c r="C37" s="4"/>
    </row>
    <row r="38" spans="1:3" x14ac:dyDescent="0.25">
      <c r="A38" s="4"/>
      <c r="B38" s="4"/>
      <c r="C38" s="4"/>
    </row>
    <row r="39" spans="1:3" x14ac:dyDescent="0.25">
      <c r="A39" s="4" t="s">
        <v>75</v>
      </c>
      <c r="B39" s="4" t="s">
        <v>76</v>
      </c>
      <c r="C39" s="4"/>
    </row>
    <row r="40" spans="1:3" x14ac:dyDescent="0.25">
      <c r="A40" s="4"/>
      <c r="B40" s="4"/>
      <c r="C40" s="4"/>
    </row>
    <row r="41" spans="1:3" x14ac:dyDescent="0.25">
      <c r="A41" s="4" t="s">
        <v>77</v>
      </c>
      <c r="B41" s="4" t="s">
        <v>73</v>
      </c>
      <c r="C41" s="4"/>
    </row>
    <row r="42" spans="1:3" x14ac:dyDescent="0.25">
      <c r="A42" s="4"/>
      <c r="B42" s="4"/>
      <c r="C42" s="4"/>
    </row>
    <row r="43" spans="1:3" x14ac:dyDescent="0.25">
      <c r="A43" s="4" t="s">
        <v>78</v>
      </c>
      <c r="B43" s="8">
        <v>14</v>
      </c>
      <c r="C43" s="4"/>
    </row>
    <row r="44" spans="1:3" x14ac:dyDescent="0.25">
      <c r="A44" s="4"/>
      <c r="B44" s="4"/>
      <c r="C44" s="4"/>
    </row>
    <row r="45" spans="1:3" x14ac:dyDescent="0.25">
      <c r="A45" s="4" t="s">
        <v>79</v>
      </c>
      <c r="B45" s="8" t="s">
        <v>73</v>
      </c>
      <c r="C45" s="4"/>
    </row>
    <row r="46" spans="1:3" x14ac:dyDescent="0.25">
      <c r="A46" s="4"/>
      <c r="B46" s="4"/>
      <c r="C46" s="4"/>
    </row>
    <row r="47" spans="1:3" x14ac:dyDescent="0.25">
      <c r="A47" s="4" t="s">
        <v>80</v>
      </c>
      <c r="B47" s="8" t="s">
        <v>73</v>
      </c>
      <c r="C47" s="4"/>
    </row>
    <row r="48" spans="1:3" x14ac:dyDescent="0.25">
      <c r="A48" s="4"/>
      <c r="B48" s="4"/>
      <c r="C48" s="4"/>
    </row>
    <row r="49" spans="1:3" x14ac:dyDescent="0.25">
      <c r="A49" s="4" t="s">
        <v>81</v>
      </c>
      <c r="B49" s="4" t="s">
        <v>82</v>
      </c>
      <c r="C49" s="4"/>
    </row>
    <row r="50" spans="1:3" x14ac:dyDescent="0.25">
      <c r="A50" s="4" t="s">
        <v>83</v>
      </c>
      <c r="B50" s="4" t="s">
        <v>82</v>
      </c>
      <c r="C50" s="4"/>
    </row>
    <row r="51" spans="1:3" x14ac:dyDescent="0.25">
      <c r="A51" s="4" t="s">
        <v>84</v>
      </c>
      <c r="B51" s="4" t="s">
        <v>82</v>
      </c>
      <c r="C51" s="4"/>
    </row>
    <row r="52" spans="1:3" x14ac:dyDescent="0.25">
      <c r="A52" s="4" t="s">
        <v>85</v>
      </c>
      <c r="B52" s="4" t="s">
        <v>82</v>
      </c>
      <c r="C52" s="4"/>
    </row>
    <row r="53" spans="1:3" x14ac:dyDescent="0.25">
      <c r="A53" s="4" t="s">
        <v>86</v>
      </c>
      <c r="B53" s="4" t="s">
        <v>82</v>
      </c>
      <c r="C53" s="4"/>
    </row>
    <row r="54" spans="1:3" x14ac:dyDescent="0.25">
      <c r="A54" s="4"/>
      <c r="B54" s="4"/>
      <c r="C54" s="4"/>
    </row>
    <row r="55" spans="1:3" x14ac:dyDescent="0.25">
      <c r="A55" s="4" t="s">
        <v>87</v>
      </c>
      <c r="B55" s="4"/>
      <c r="C55" s="4"/>
    </row>
    <row r="56" spans="1:3" x14ac:dyDescent="0.25">
      <c r="A56" s="4"/>
      <c r="B56" s="4"/>
      <c r="C56" s="4"/>
    </row>
    <row r="57" spans="1:3" x14ac:dyDescent="0.25">
      <c r="A57" s="4" t="s">
        <v>88</v>
      </c>
      <c r="B57" s="4"/>
      <c r="C57" s="4"/>
    </row>
    <row r="58" spans="1:3" x14ac:dyDescent="0.25">
      <c r="A58" s="4" t="s">
        <v>89</v>
      </c>
      <c r="B58" s="4"/>
      <c r="C58" s="4"/>
    </row>
    <row r="59" spans="1:3" x14ac:dyDescent="0.25">
      <c r="A59" s="4" t="s">
        <v>90</v>
      </c>
      <c r="B59" s="4"/>
      <c r="C59" s="4"/>
    </row>
    <row r="60" spans="1:3" x14ac:dyDescent="0.25">
      <c r="A60" s="4" t="s">
        <v>91</v>
      </c>
      <c r="B60" s="4"/>
      <c r="C60" s="4"/>
    </row>
    <row r="61" spans="1:3" x14ac:dyDescent="0.25">
      <c r="A61" s="4" t="s">
        <v>92</v>
      </c>
      <c r="B61" s="4"/>
      <c r="C61" s="4"/>
    </row>
    <row r="62" spans="1:3" x14ac:dyDescent="0.25">
      <c r="A62" s="4" t="s">
        <v>93</v>
      </c>
      <c r="B62" s="4"/>
      <c r="C62" s="4"/>
    </row>
    <row r="63" spans="1:3" x14ac:dyDescent="0.25">
      <c r="A63" s="4" t="s">
        <v>94</v>
      </c>
      <c r="B63" s="4"/>
      <c r="C63" s="4"/>
    </row>
    <row r="64" spans="1:3" x14ac:dyDescent="0.25">
      <c r="A64" s="4" t="s">
        <v>95</v>
      </c>
      <c r="B64" s="4"/>
      <c r="C64" s="4"/>
    </row>
    <row r="65" spans="1:3" x14ac:dyDescent="0.25">
      <c r="A65" s="4" t="s">
        <v>96</v>
      </c>
      <c r="B65" s="4"/>
      <c r="C65" s="4"/>
    </row>
    <row r="66" spans="1:3" x14ac:dyDescent="0.25">
      <c r="A66" s="4"/>
      <c r="B66" s="4"/>
      <c r="C66" s="4"/>
    </row>
    <row r="67" spans="1:3" x14ac:dyDescent="0.25">
      <c r="A67" s="4" t="s">
        <v>97</v>
      </c>
      <c r="B67" s="4"/>
      <c r="C6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1"/>
  <sheetViews>
    <sheetView topLeftCell="A22" workbookViewId="0">
      <selection activeCell="B18" sqref="B18"/>
    </sheetView>
  </sheetViews>
  <sheetFormatPr defaultRowHeight="15" x14ac:dyDescent="0.25"/>
  <cols>
    <col min="1" max="1" width="19.85546875" customWidth="1"/>
    <col min="2" max="2" width="11.85546875" customWidth="1"/>
    <col min="3" max="3" width="10.42578125" customWidth="1"/>
    <col min="4" max="4" width="11" customWidth="1"/>
    <col min="5" max="5" width="9.7109375" customWidth="1"/>
    <col min="6" max="6" width="9.5703125" bestFit="1" customWidth="1"/>
    <col min="7" max="7" width="10.140625" customWidth="1"/>
    <col min="8" max="8" width="11.42578125" customWidth="1"/>
    <col min="9" max="9" width="12.5703125" customWidth="1"/>
    <col min="10" max="10" width="9.28515625" customWidth="1"/>
    <col min="11" max="11" width="11.42578125" customWidth="1"/>
    <col min="12" max="12" width="9.5703125" bestFit="1" customWidth="1"/>
    <col min="13" max="13" width="14" customWidth="1"/>
    <col min="14" max="14" width="12.5703125" customWidth="1"/>
    <col min="15" max="15" width="12" customWidth="1"/>
    <col min="16" max="16" width="12.85546875" customWidth="1"/>
    <col min="17" max="17" width="14.140625" customWidth="1"/>
    <col min="18" max="18" width="12.42578125" customWidth="1"/>
    <col min="19" max="19" width="9.5703125" bestFit="1" customWidth="1"/>
    <col min="20" max="20" width="10.5703125" bestFit="1" customWidth="1"/>
    <col min="21" max="21" width="9.5703125" bestFit="1" customWidth="1"/>
  </cols>
  <sheetData>
    <row r="1" spans="1:21" ht="18.75" x14ac:dyDescent="0.3">
      <c r="A1" s="9" t="s">
        <v>131</v>
      </c>
    </row>
    <row r="2" spans="1:21" x14ac:dyDescent="0.25">
      <c r="B2" s="10" t="s">
        <v>37</v>
      </c>
      <c r="C2" s="1">
        <f>B34*E34+B51*E51</f>
        <v>49000</v>
      </c>
      <c r="H2" s="10" t="s">
        <v>129</v>
      </c>
      <c r="I2" s="21" t="s">
        <v>130</v>
      </c>
    </row>
    <row r="3" spans="1:21" x14ac:dyDescent="0.25">
      <c r="B3" s="10" t="s">
        <v>38</v>
      </c>
      <c r="C3" s="1">
        <f>SUMPRODUCT(B9:U9,B12:U12)</f>
        <v>17080.867046917869</v>
      </c>
    </row>
    <row r="4" spans="1:21" x14ac:dyDescent="0.25">
      <c r="B4" s="10" t="s">
        <v>39</v>
      </c>
      <c r="C4" s="3">
        <f>Revenue-Cost</f>
        <v>31919.132953082131</v>
      </c>
      <c r="D4" s="11" t="s">
        <v>52</v>
      </c>
    </row>
    <row r="6" spans="1:21" x14ac:dyDescent="0.25">
      <c r="A6" s="11" t="s">
        <v>99</v>
      </c>
    </row>
    <row r="7" spans="1:21" x14ac:dyDescent="0.25">
      <c r="A7" s="10" t="s">
        <v>45</v>
      </c>
      <c r="B7" s="12" t="s">
        <v>2</v>
      </c>
      <c r="C7" s="12" t="s">
        <v>3</v>
      </c>
      <c r="D7" s="12" t="s">
        <v>4</v>
      </c>
      <c r="E7" s="12" t="s">
        <v>5</v>
      </c>
      <c r="F7" s="12" t="s">
        <v>6</v>
      </c>
      <c r="G7" s="12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12" t="s">
        <v>19</v>
      </c>
      <c r="T7" s="12" t="s">
        <v>20</v>
      </c>
      <c r="U7" s="12" t="s">
        <v>21</v>
      </c>
    </row>
    <row r="8" spans="1:21" x14ac:dyDescent="0.25">
      <c r="A8" s="10" t="s">
        <v>46</v>
      </c>
      <c r="B8" s="13">
        <v>-0.7</v>
      </c>
      <c r="C8" s="13">
        <v>-0.55000000000000004</v>
      </c>
      <c r="D8" s="13">
        <v>1</v>
      </c>
      <c r="E8" s="13">
        <v>1</v>
      </c>
      <c r="F8" s="13">
        <v>1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>
        <v>1</v>
      </c>
      <c r="M8" s="13">
        <v>1</v>
      </c>
      <c r="N8" s="13">
        <v>1</v>
      </c>
      <c r="O8" s="13">
        <v>1</v>
      </c>
      <c r="P8" s="13">
        <v>1</v>
      </c>
      <c r="Q8" s="13">
        <v>1</v>
      </c>
      <c r="R8" s="13">
        <v>1</v>
      </c>
      <c r="S8" s="13">
        <v>1</v>
      </c>
      <c r="T8" s="13">
        <v>1</v>
      </c>
      <c r="U8" s="13">
        <v>1</v>
      </c>
    </row>
    <row r="9" spans="1:21" x14ac:dyDescent="0.25">
      <c r="A9" s="10" t="s">
        <v>38</v>
      </c>
      <c r="B9" s="13">
        <v>450</v>
      </c>
      <c r="C9" s="13">
        <v>300</v>
      </c>
      <c r="D9" s="13">
        <v>350</v>
      </c>
      <c r="E9" s="13">
        <v>250</v>
      </c>
      <c r="F9" s="13">
        <v>150</v>
      </c>
      <c r="G9" s="13">
        <v>160</v>
      </c>
      <c r="H9" s="13">
        <v>150</v>
      </c>
      <c r="I9" s="13">
        <v>150</v>
      </c>
      <c r="J9" s="13">
        <v>150</v>
      </c>
      <c r="K9" s="13">
        <v>150</v>
      </c>
      <c r="L9" s="13">
        <v>150</v>
      </c>
      <c r="M9" s="13">
        <v>140</v>
      </c>
      <c r="N9" s="13">
        <v>140</v>
      </c>
      <c r="O9" s="13">
        <v>135</v>
      </c>
      <c r="P9" s="13">
        <v>145</v>
      </c>
      <c r="Q9" s="13">
        <v>155</v>
      </c>
      <c r="R9" s="13">
        <v>155</v>
      </c>
      <c r="S9" s="13">
        <v>155</v>
      </c>
      <c r="T9" s="13">
        <v>165</v>
      </c>
      <c r="U9" s="13">
        <v>900</v>
      </c>
    </row>
    <row r="10" spans="1:21" x14ac:dyDescent="0.25">
      <c r="A10" s="10" t="s">
        <v>40</v>
      </c>
      <c r="B10" s="12">
        <v>100</v>
      </c>
      <c r="C10" s="12">
        <v>100</v>
      </c>
      <c r="D10" s="12">
        <v>100</v>
      </c>
      <c r="E10" s="12">
        <v>100</v>
      </c>
      <c r="F10" s="12">
        <v>100</v>
      </c>
      <c r="G10" s="12">
        <v>100</v>
      </c>
      <c r="H10" s="12">
        <v>100</v>
      </c>
      <c r="I10" s="12">
        <v>100</v>
      </c>
      <c r="J10" s="12">
        <v>100</v>
      </c>
      <c r="K10" s="12">
        <v>100</v>
      </c>
      <c r="L10" s="12">
        <v>100</v>
      </c>
      <c r="M10" s="12">
        <v>100</v>
      </c>
      <c r="N10" s="12">
        <v>100</v>
      </c>
      <c r="O10" s="12">
        <v>100</v>
      </c>
      <c r="P10" s="12">
        <v>100</v>
      </c>
      <c r="Q10" s="12">
        <v>100</v>
      </c>
      <c r="R10" s="12">
        <v>100</v>
      </c>
      <c r="S10" s="12">
        <v>100</v>
      </c>
      <c r="T10" s="12">
        <v>100</v>
      </c>
      <c r="U10" s="12">
        <v>100</v>
      </c>
    </row>
    <row r="11" spans="1:21" x14ac:dyDescent="0.25">
      <c r="A11" s="10"/>
      <c r="B11" s="14" t="str">
        <f>[1]!WB(B12,"&lt;=",B10)</f>
        <v>&lt;=</v>
      </c>
      <c r="C11" s="14" t="str">
        <f>[1]!WB(C12,"&lt;=",C10)</f>
        <v>&lt;=</v>
      </c>
      <c r="D11" s="14" t="str">
        <f>[1]!WB(D12,"&lt;=",D10)</f>
        <v>&lt;=</v>
      </c>
      <c r="E11" s="14" t="str">
        <f>[1]!WB(E12,"&lt;=",E10)</f>
        <v>&lt;=</v>
      </c>
      <c r="F11" s="14" t="str">
        <f>[1]!WB(F12,"&lt;=",F10)</f>
        <v>&lt;=</v>
      </c>
      <c r="G11" s="14" t="str">
        <f>[1]!WB(G12,"&lt;=",G10)</f>
        <v>&lt;=</v>
      </c>
      <c r="H11" s="14" t="str">
        <f>[1]!WB(H12,"&lt;=",H10)</f>
        <v>&lt;=</v>
      </c>
      <c r="I11" s="14" t="str">
        <f>[1]!WB(I12,"&lt;=",I10)</f>
        <v>&lt;=</v>
      </c>
      <c r="J11" s="14" t="str">
        <f>[1]!WB(J12,"&lt;=",J10)</f>
        <v>&lt;=</v>
      </c>
      <c r="K11" s="14" t="str">
        <f>[1]!WB(K12,"&lt;=",K10)</f>
        <v>&lt;=</v>
      </c>
      <c r="L11" s="14" t="str">
        <f>[1]!WB(L12,"&lt;=",L10)</f>
        <v>&lt;=</v>
      </c>
      <c r="M11" s="14" t="str">
        <f>[1]!WB(M12,"&lt;=",M10)</f>
        <v>&lt;=</v>
      </c>
      <c r="N11" s="14" t="str">
        <f>[1]!WB(N12,"&lt;=",N10)</f>
        <v>&lt;=</v>
      </c>
      <c r="O11" s="14" t="str">
        <f>[1]!WB(O12,"&lt;=",O10)</f>
        <v>&lt;=</v>
      </c>
      <c r="P11" s="14" t="str">
        <f>[1]!WB(P12,"&lt;=",P10)</f>
        <v>&lt;=</v>
      </c>
      <c r="Q11" s="14" t="str">
        <f>[1]!WB(Q12,"&lt;=",Q10)</f>
        <v>&lt;=</v>
      </c>
      <c r="R11" s="14" t="str">
        <f>[1]!WB(R12,"&lt;=",R10)</f>
        <v>&lt;=</v>
      </c>
      <c r="S11" s="14" t="str">
        <f>[1]!WB(S12,"&lt;=",S10)</f>
        <v>&lt;=</v>
      </c>
      <c r="T11" s="14" t="str">
        <f>[1]!WB(T12,"&lt;=",T10)</f>
        <v>&lt;=</v>
      </c>
      <c r="U11" s="14" t="str">
        <f>[1]!WB(U12,"&lt;=",U10)</f>
        <v>&lt;=</v>
      </c>
    </row>
    <row r="12" spans="1:21" x14ac:dyDescent="0.25">
      <c r="A12" s="10" t="s">
        <v>100</v>
      </c>
      <c r="B12" s="15">
        <f>B15+B16</f>
        <v>1.4368818596862369</v>
      </c>
      <c r="C12" s="15">
        <f t="shared" ref="C12:U12" si="0">C15+C16</f>
        <v>0</v>
      </c>
      <c r="D12" s="15">
        <f t="shared" si="0"/>
        <v>18.306340003466371</v>
      </c>
      <c r="E12" s="15">
        <f t="shared" si="0"/>
        <v>17.649664347419836</v>
      </c>
      <c r="F12" s="15">
        <f t="shared" si="0"/>
        <v>0</v>
      </c>
      <c r="G12" s="15">
        <f t="shared" si="0"/>
        <v>0</v>
      </c>
      <c r="H12" s="15">
        <f t="shared" si="0"/>
        <v>0</v>
      </c>
      <c r="I12" s="15">
        <f t="shared" si="0"/>
        <v>0</v>
      </c>
      <c r="J12" s="15">
        <f t="shared" si="0"/>
        <v>0</v>
      </c>
      <c r="K12" s="15">
        <f t="shared" si="0"/>
        <v>0</v>
      </c>
      <c r="L12" s="15">
        <f t="shared" si="0"/>
        <v>0</v>
      </c>
      <c r="M12" s="15">
        <f t="shared" si="0"/>
        <v>0</v>
      </c>
      <c r="N12" s="15">
        <f t="shared" si="0"/>
        <v>0</v>
      </c>
      <c r="O12" s="15">
        <f t="shared" si="0"/>
        <v>17.059463872635735</v>
      </c>
      <c r="P12" s="15">
        <f t="shared" si="0"/>
        <v>0</v>
      </c>
      <c r="Q12" s="15">
        <f t="shared" si="0"/>
        <v>0</v>
      </c>
      <c r="R12" s="15">
        <f t="shared" si="0"/>
        <v>0</v>
      </c>
      <c r="S12" s="15">
        <f t="shared" si="0"/>
        <v>0</v>
      </c>
      <c r="T12" s="15">
        <f t="shared" si="0"/>
        <v>17.523410437071476</v>
      </c>
      <c r="U12" s="15">
        <f t="shared" si="0"/>
        <v>0.46693864118694933</v>
      </c>
    </row>
    <row r="13" spans="1:2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x14ac:dyDescent="0.25">
      <c r="A14" s="20" t="s">
        <v>127</v>
      </c>
      <c r="B14" s="11" t="s">
        <v>128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x14ac:dyDescent="0.25">
      <c r="A15" s="12" t="s">
        <v>31</v>
      </c>
      <c r="B15" s="2">
        <v>0.76790039461151172</v>
      </c>
      <c r="C15" s="2">
        <v>0</v>
      </c>
      <c r="D15" s="2">
        <v>10.482940536127364</v>
      </c>
      <c r="E15" s="2">
        <v>7.995125867464961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17.059463872635735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</row>
    <row r="16" spans="1:21" x14ac:dyDescent="0.25">
      <c r="A16" s="12" t="s">
        <v>32</v>
      </c>
      <c r="B16" s="2">
        <v>0.66898146507472533</v>
      </c>
      <c r="C16" s="2">
        <v>0</v>
      </c>
      <c r="D16" s="2">
        <v>7.8233994673390077</v>
      </c>
      <c r="E16" s="2">
        <v>9.6545384799548764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17.523410437071476</v>
      </c>
      <c r="U16" s="2">
        <v>0.46693864118694933</v>
      </c>
    </row>
    <row r="17" spans="1:21" x14ac:dyDescent="0.25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x14ac:dyDescent="0.25">
      <c r="A18" s="11"/>
      <c r="B18" s="11" t="s">
        <v>51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x14ac:dyDescent="0.25">
      <c r="A19" s="10" t="s">
        <v>50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x14ac:dyDescent="0.25">
      <c r="A20" s="12" t="s">
        <v>22</v>
      </c>
      <c r="B20" s="13">
        <v>0</v>
      </c>
      <c r="C20" s="13">
        <v>0</v>
      </c>
      <c r="D20" s="13">
        <v>60</v>
      </c>
      <c r="E20" s="13">
        <v>0</v>
      </c>
      <c r="F20" s="13">
        <v>0</v>
      </c>
      <c r="G20" s="13">
        <v>0.01</v>
      </c>
      <c r="H20" s="13">
        <v>0.06</v>
      </c>
      <c r="I20" s="13">
        <v>0.1</v>
      </c>
      <c r="J20" s="13">
        <v>0.01</v>
      </c>
      <c r="K20" s="13">
        <v>0.18</v>
      </c>
      <c r="L20" s="13">
        <v>0.15</v>
      </c>
      <c r="M20" s="13">
        <v>0.04</v>
      </c>
      <c r="N20" s="13">
        <v>0.05</v>
      </c>
      <c r="O20" s="13">
        <v>0.06</v>
      </c>
      <c r="P20" s="13">
        <v>0.1</v>
      </c>
      <c r="Q20" s="13">
        <v>7.0000000000000007E-2</v>
      </c>
      <c r="R20" s="13">
        <v>7.0000000000000007E-2</v>
      </c>
      <c r="S20" s="13">
        <v>0.11</v>
      </c>
      <c r="T20" s="13">
        <v>5.17</v>
      </c>
      <c r="U20" s="13">
        <v>0</v>
      </c>
    </row>
    <row r="21" spans="1:21" x14ac:dyDescent="0.25">
      <c r="A21" s="12" t="s">
        <v>23</v>
      </c>
      <c r="B21" s="13">
        <v>0</v>
      </c>
      <c r="C21" s="13">
        <v>0</v>
      </c>
      <c r="D21" s="13">
        <v>0</v>
      </c>
      <c r="E21" s="13">
        <v>35</v>
      </c>
      <c r="F21" s="13">
        <v>7.0000000000000001E-3</v>
      </c>
      <c r="G21" s="13">
        <v>7.0000000000000001E-3</v>
      </c>
      <c r="H21" s="13">
        <v>4.0000000000000001E-3</v>
      </c>
      <c r="I21" s="13">
        <v>3.5000000000000003E-2</v>
      </c>
      <c r="J21" s="13">
        <v>7.0000000000000001E-3</v>
      </c>
      <c r="K21" s="13">
        <v>0.03</v>
      </c>
      <c r="L21" s="13">
        <v>8.0000000000000002E-3</v>
      </c>
      <c r="M21" s="13">
        <v>0.01</v>
      </c>
      <c r="N21" s="13">
        <v>0.01</v>
      </c>
      <c r="O21" s="13">
        <v>0.01</v>
      </c>
      <c r="P21" s="13">
        <v>0.02</v>
      </c>
      <c r="Q21" s="13">
        <v>0.02</v>
      </c>
      <c r="R21" s="13">
        <v>0.01</v>
      </c>
      <c r="S21" s="13">
        <v>7.0000000000000007E-2</v>
      </c>
      <c r="T21" s="13">
        <v>0.69</v>
      </c>
      <c r="U21" s="13">
        <v>0</v>
      </c>
    </row>
    <row r="22" spans="1:21" x14ac:dyDescent="0.25">
      <c r="A22" s="12" t="s">
        <v>24</v>
      </c>
      <c r="B22" s="13">
        <v>0</v>
      </c>
      <c r="C22" s="13">
        <v>0</v>
      </c>
      <c r="D22" s="13">
        <v>0</v>
      </c>
      <c r="E22" s="13">
        <v>0</v>
      </c>
      <c r="F22" s="13">
        <v>0.35</v>
      </c>
      <c r="G22" s="13">
        <v>0.71</v>
      </c>
      <c r="H22" s="13">
        <v>0.42</v>
      </c>
      <c r="I22" s="13">
        <v>0.6</v>
      </c>
      <c r="J22" s="13">
        <v>0</v>
      </c>
      <c r="K22" s="13">
        <v>0.6</v>
      </c>
      <c r="L22" s="13">
        <v>0.55000000000000004</v>
      </c>
      <c r="M22" s="13">
        <v>1.1299999999999999</v>
      </c>
      <c r="N22" s="13">
        <v>1.01</v>
      </c>
      <c r="O22" s="13">
        <v>1.1000000000000001</v>
      </c>
      <c r="P22" s="13">
        <v>1.19</v>
      </c>
      <c r="Q22" s="13">
        <v>0.8</v>
      </c>
      <c r="R22" s="13">
        <v>0.85</v>
      </c>
      <c r="S22" s="13">
        <v>0.47</v>
      </c>
      <c r="T22" s="13">
        <v>0.39</v>
      </c>
      <c r="U22" s="13">
        <v>0</v>
      </c>
    </row>
    <row r="23" spans="1:21" x14ac:dyDescent="0.25">
      <c r="A23" s="12" t="s">
        <v>25</v>
      </c>
      <c r="B23" s="13">
        <v>0</v>
      </c>
      <c r="C23" s="13">
        <v>0</v>
      </c>
      <c r="D23" s="13">
        <v>0</v>
      </c>
      <c r="E23" s="13">
        <v>0</v>
      </c>
      <c r="F23" s="13">
        <v>0.04</v>
      </c>
      <c r="G23" s="13">
        <v>0.19</v>
      </c>
      <c r="H23" s="13">
        <v>0.2</v>
      </c>
      <c r="I23" s="13">
        <v>0.25</v>
      </c>
      <c r="J23" s="13">
        <v>0.35</v>
      </c>
      <c r="K23" s="13">
        <v>0.25</v>
      </c>
      <c r="L23" s="13">
        <v>0.27</v>
      </c>
      <c r="M23" s="13">
        <v>0.17</v>
      </c>
      <c r="N23" s="13">
        <v>0.21</v>
      </c>
      <c r="O23" s="13">
        <v>0.25</v>
      </c>
      <c r="P23" s="13">
        <v>0.14000000000000001</v>
      </c>
      <c r="Q23" s="13">
        <v>0.02</v>
      </c>
      <c r="R23" s="13">
        <v>0.03</v>
      </c>
      <c r="S23" s="13">
        <v>0.35</v>
      </c>
      <c r="T23" s="13">
        <v>0.91</v>
      </c>
      <c r="U23" s="13">
        <v>0</v>
      </c>
    </row>
    <row r="24" spans="1:21" x14ac:dyDescent="0.25">
      <c r="A24" s="12" t="s">
        <v>26</v>
      </c>
      <c r="B24" s="13">
        <v>0</v>
      </c>
      <c r="C24" s="13">
        <v>0</v>
      </c>
      <c r="D24" s="13">
        <v>0</v>
      </c>
      <c r="E24" s="13">
        <v>0</v>
      </c>
      <c r="F24" s="13">
        <v>0.02</v>
      </c>
      <c r="G24" s="13">
        <v>0.04</v>
      </c>
      <c r="H24" s="13">
        <v>0.02</v>
      </c>
      <c r="I24" s="13">
        <v>0.04</v>
      </c>
      <c r="J24" s="13">
        <v>0.01</v>
      </c>
      <c r="K24" s="13">
        <v>0.03</v>
      </c>
      <c r="L24" s="13">
        <v>0.04</v>
      </c>
      <c r="M24" s="13">
        <v>0.02</v>
      </c>
      <c r="N24" s="13">
        <v>0.02</v>
      </c>
      <c r="O24" s="13">
        <v>0.02</v>
      </c>
      <c r="P24" s="13">
        <v>0.02</v>
      </c>
      <c r="Q24" s="13">
        <v>0.03</v>
      </c>
      <c r="R24" s="13">
        <v>0.02</v>
      </c>
      <c r="S24" s="13">
        <v>0.02</v>
      </c>
      <c r="T24" s="13">
        <v>7.0000000000000001E-3</v>
      </c>
      <c r="U24" s="13">
        <v>0</v>
      </c>
    </row>
    <row r="25" spans="1:21" x14ac:dyDescent="0.25">
      <c r="A25" s="12" t="s">
        <v>27</v>
      </c>
      <c r="B25" s="13">
        <v>0</v>
      </c>
      <c r="C25" s="13">
        <v>0</v>
      </c>
      <c r="D25" s="13">
        <v>0</v>
      </c>
      <c r="E25" s="13">
        <v>0</v>
      </c>
      <c r="F25" s="13">
        <v>0.01</v>
      </c>
      <c r="G25" s="13">
        <v>0</v>
      </c>
      <c r="H25" s="13">
        <v>0</v>
      </c>
      <c r="I25" s="13">
        <v>0.01</v>
      </c>
      <c r="J25" s="13">
        <v>0.02</v>
      </c>
      <c r="K25" s="13">
        <v>0</v>
      </c>
      <c r="L25" s="13">
        <v>0.02</v>
      </c>
      <c r="M25" s="13">
        <v>0.04</v>
      </c>
      <c r="N25" s="13">
        <v>0.04</v>
      </c>
      <c r="O25" s="13">
        <v>0.04</v>
      </c>
      <c r="P25" s="13">
        <v>0.04</v>
      </c>
      <c r="Q25" s="13">
        <v>0.04</v>
      </c>
      <c r="R25" s="13">
        <v>0.02</v>
      </c>
      <c r="S25" s="13">
        <v>0.01</v>
      </c>
      <c r="T25" s="13">
        <v>1.33</v>
      </c>
      <c r="U25" s="13">
        <v>100</v>
      </c>
    </row>
    <row r="26" spans="1:21" x14ac:dyDescent="0.25">
      <c r="A26" s="12" t="s">
        <v>28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0.01</v>
      </c>
      <c r="I26" s="13">
        <v>0.01</v>
      </c>
      <c r="J26" s="13">
        <v>0.05</v>
      </c>
      <c r="K26" s="13">
        <v>7.0000000000000007E-2</v>
      </c>
      <c r="L26" s="13">
        <v>0.01</v>
      </c>
      <c r="M26" s="13">
        <v>0.02</v>
      </c>
      <c r="N26" s="13">
        <v>0.02</v>
      </c>
      <c r="O26" s="13">
        <v>0.02</v>
      </c>
      <c r="P26" s="13">
        <v>0.02</v>
      </c>
      <c r="Q26" s="13">
        <v>0.01</v>
      </c>
      <c r="R26" s="13">
        <v>0.04</v>
      </c>
      <c r="S26" s="13">
        <v>0.11</v>
      </c>
      <c r="T26" s="13">
        <v>0.09</v>
      </c>
      <c r="U26" s="13">
        <v>0</v>
      </c>
    </row>
    <row r="27" spans="1:21" x14ac:dyDescent="0.25">
      <c r="A27" s="12" t="s">
        <v>29</v>
      </c>
      <c r="B27" s="13">
        <v>-70</v>
      </c>
      <c r="C27" s="13">
        <v>0</v>
      </c>
      <c r="D27" s="13">
        <v>5</v>
      </c>
      <c r="E27" s="13">
        <v>0</v>
      </c>
      <c r="F27" s="13">
        <v>7.0000000000000007E-2</v>
      </c>
      <c r="G27" s="13">
        <v>0.2</v>
      </c>
      <c r="H27" s="13">
        <v>0.16</v>
      </c>
      <c r="I27" s="13">
        <v>0.45</v>
      </c>
      <c r="J27" s="13">
        <v>0.06</v>
      </c>
      <c r="K27" s="13">
        <v>0.57999999999999996</v>
      </c>
      <c r="L27" s="13">
        <v>0.01</v>
      </c>
      <c r="M27" s="13">
        <v>0.09</v>
      </c>
      <c r="N27" s="13">
        <v>0.13</v>
      </c>
      <c r="O27" s="13">
        <v>0.14000000000000001</v>
      </c>
      <c r="P27" s="13">
        <v>0</v>
      </c>
      <c r="Q27" s="13">
        <v>0</v>
      </c>
      <c r="R27" s="13">
        <v>0</v>
      </c>
      <c r="S27" s="13">
        <v>0</v>
      </c>
      <c r="T27" s="13">
        <v>0.5</v>
      </c>
      <c r="U27" s="13">
        <v>0</v>
      </c>
    </row>
    <row r="28" spans="1:21" x14ac:dyDescent="0.25">
      <c r="A28" s="12" t="s">
        <v>1</v>
      </c>
      <c r="B28" s="13">
        <v>0</v>
      </c>
      <c r="C28" s="13">
        <v>-55</v>
      </c>
      <c r="D28" s="13">
        <v>0</v>
      </c>
      <c r="E28" s="13">
        <v>0</v>
      </c>
      <c r="F28" s="13">
        <v>0.01</v>
      </c>
      <c r="G28" s="13">
        <v>2.1000000000000001E-2</v>
      </c>
      <c r="H28" s="13">
        <v>1.0999999999999999E-2</v>
      </c>
      <c r="I28" s="13">
        <v>0.03</v>
      </c>
      <c r="J28" s="13">
        <v>1E-3</v>
      </c>
      <c r="K28" s="13">
        <v>0.02</v>
      </c>
      <c r="L28" s="13">
        <v>0.03</v>
      </c>
      <c r="M28" s="13">
        <v>0.01</v>
      </c>
      <c r="N28" s="13">
        <v>0.01</v>
      </c>
      <c r="O28" s="13">
        <v>0.04</v>
      </c>
      <c r="P28" s="13">
        <v>0</v>
      </c>
      <c r="Q28" s="13">
        <v>0</v>
      </c>
      <c r="R28" s="13">
        <v>0</v>
      </c>
      <c r="S28" s="13">
        <v>0</v>
      </c>
      <c r="T28" s="13">
        <v>1.0999999999999999E-2</v>
      </c>
      <c r="U28" s="13">
        <v>0</v>
      </c>
    </row>
    <row r="29" spans="1:21" x14ac:dyDescent="0.25">
      <c r="A29" s="12" t="s">
        <v>30</v>
      </c>
      <c r="B29" s="13">
        <v>0</v>
      </c>
      <c r="C29" s="13">
        <v>0</v>
      </c>
      <c r="D29" s="13">
        <v>35</v>
      </c>
      <c r="E29" s="13">
        <v>65</v>
      </c>
      <c r="F29" s="13">
        <v>99.492999999999995</v>
      </c>
      <c r="G29" s="13">
        <v>98.822000000000003</v>
      </c>
      <c r="H29" s="13">
        <v>99.114999999999995</v>
      </c>
      <c r="I29" s="13">
        <v>98.474999999999994</v>
      </c>
      <c r="J29" s="13">
        <v>99.492000000000004</v>
      </c>
      <c r="K29" s="13">
        <v>98.24</v>
      </c>
      <c r="L29" s="13">
        <v>98.912000000000006</v>
      </c>
      <c r="M29" s="13">
        <v>98.47</v>
      </c>
      <c r="N29" s="13">
        <v>98.5</v>
      </c>
      <c r="O29" s="13">
        <v>98.32</v>
      </c>
      <c r="P29" s="13">
        <v>98.47</v>
      </c>
      <c r="Q29" s="13">
        <v>99.01</v>
      </c>
      <c r="R29" s="13">
        <v>98.96</v>
      </c>
      <c r="S29" s="13">
        <v>98.86</v>
      </c>
      <c r="T29" s="13">
        <v>90.87</v>
      </c>
      <c r="U29" s="13">
        <v>0</v>
      </c>
    </row>
    <row r="30" spans="1:2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x14ac:dyDescent="0.25">
      <c r="A31" s="19" t="s">
        <v>101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x14ac:dyDescent="0.25">
      <c r="A32" s="10" t="s">
        <v>42</v>
      </c>
      <c r="B32" s="10" t="str">
        <f>A15</f>
        <v>SS304L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x14ac:dyDescent="0.25">
      <c r="A33" s="11"/>
      <c r="B33" s="10" t="s">
        <v>0</v>
      </c>
      <c r="C33" s="10" t="s">
        <v>44</v>
      </c>
      <c r="D33" s="11"/>
      <c r="E33" s="10" t="s">
        <v>41</v>
      </c>
      <c r="F33" s="11"/>
      <c r="G33" s="10" t="s">
        <v>43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x14ac:dyDescent="0.25">
      <c r="A34" s="11"/>
      <c r="B34" s="13">
        <v>700</v>
      </c>
      <c r="C34" s="13">
        <v>15</v>
      </c>
      <c r="D34" s="16" t="str">
        <f>[1]!WB(C34,"&lt;=",E34)</f>
        <v>&lt;=</v>
      </c>
      <c r="E34" s="1">
        <f>SUMPRODUCT(B$8:U$8,B15:U15)</f>
        <v>35</v>
      </c>
      <c r="F34" s="16" t="str">
        <f>[1]!WB(E34,"&lt;=",G34)</f>
        <v>=&lt;=</v>
      </c>
      <c r="G34" s="13">
        <v>35</v>
      </c>
      <c r="H34" s="11"/>
      <c r="I34" s="11"/>
      <c r="J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x14ac:dyDescent="0.25">
      <c r="A35" s="11"/>
      <c r="B35" s="11"/>
      <c r="C35" s="11"/>
      <c r="D35" s="11"/>
      <c r="E35" s="11"/>
      <c r="F35" s="11"/>
      <c r="G35" s="11"/>
      <c r="H35" s="11"/>
      <c r="J35" s="11" t="s">
        <v>118</v>
      </c>
      <c r="L35" s="11"/>
      <c r="M35" s="11"/>
      <c r="O35" s="11"/>
      <c r="P35" s="11"/>
      <c r="Q35" s="11"/>
      <c r="R35" s="11"/>
      <c r="S35" s="11"/>
      <c r="T35" s="11"/>
      <c r="U35" s="11"/>
    </row>
    <row r="36" spans="1:21" x14ac:dyDescent="0.25">
      <c r="A36" s="11"/>
      <c r="B36" s="11"/>
      <c r="C36" s="11" t="s">
        <v>115</v>
      </c>
      <c r="D36" s="11"/>
      <c r="E36" s="10" t="s">
        <v>117</v>
      </c>
      <c r="F36" s="11"/>
      <c r="G36" s="11" t="s">
        <v>116</v>
      </c>
      <c r="H36" s="11"/>
      <c r="I36" s="10" t="s">
        <v>47</v>
      </c>
      <c r="J36" s="10"/>
      <c r="K36" s="10" t="s">
        <v>49</v>
      </c>
      <c r="L36" s="10"/>
      <c r="M36" s="10" t="s">
        <v>48</v>
      </c>
      <c r="O36" s="11"/>
      <c r="P36" s="11"/>
      <c r="Q36" s="11"/>
      <c r="R36" s="11"/>
      <c r="S36" s="11"/>
      <c r="T36" s="11"/>
      <c r="U36" s="11"/>
    </row>
    <row r="37" spans="1:21" x14ac:dyDescent="0.25">
      <c r="A37" s="11"/>
      <c r="B37" s="10" t="str">
        <f>A20</f>
        <v>Cr</v>
      </c>
      <c r="C37" s="13">
        <v>18</v>
      </c>
      <c r="D37" s="11"/>
      <c r="E37" s="17">
        <f>K37/($E$34+0.000000001)</f>
        <v>17.999999999485716</v>
      </c>
      <c r="F37" s="11"/>
      <c r="G37" s="13">
        <v>20</v>
      </c>
      <c r="H37" s="11"/>
      <c r="I37" s="11">
        <f t="shared" ref="I37:I46" si="1">C37*$E$34</f>
        <v>630</v>
      </c>
      <c r="J37" s="14" t="str">
        <f>[1]!WB(I37,"&lt;=",K37)</f>
        <v>=&lt;=</v>
      </c>
      <c r="K37" s="11">
        <f t="shared" ref="K37:K46" si="2">SUMPRODUCT(B$15:U$15,B20:U20)</f>
        <v>630</v>
      </c>
      <c r="L37" s="14" t="str">
        <f>[1]!WB(K37,"&lt;=",M37)</f>
        <v>&lt;=</v>
      </c>
      <c r="M37" s="11">
        <f t="shared" ref="M37:M46" si="3">G37*$E$34</f>
        <v>700</v>
      </c>
      <c r="O37" s="11"/>
      <c r="P37" s="11"/>
      <c r="Q37" s="11"/>
      <c r="R37" s="11"/>
      <c r="S37" s="11"/>
      <c r="T37" s="11"/>
      <c r="U37" s="11"/>
    </row>
    <row r="38" spans="1:21" x14ac:dyDescent="0.25">
      <c r="A38" s="11"/>
      <c r="B38" s="10" t="str">
        <f t="shared" ref="B38:B46" si="4">A21</f>
        <v>Ni</v>
      </c>
      <c r="C38" s="13">
        <v>8</v>
      </c>
      <c r="D38" s="11"/>
      <c r="E38" s="17">
        <f t="shared" ref="E38:E46" si="5">K38/($E$34+0.000000001)</f>
        <v>7.9999999997714291</v>
      </c>
      <c r="F38" s="11"/>
      <c r="G38" s="13">
        <v>10.5</v>
      </c>
      <c r="H38" s="11"/>
      <c r="I38" s="11">
        <f t="shared" si="1"/>
        <v>280</v>
      </c>
      <c r="J38" s="14" t="str">
        <f>[1]!WB(I38,"&lt;=",K38)</f>
        <v>=&lt;=</v>
      </c>
      <c r="K38" s="11">
        <f t="shared" si="2"/>
        <v>280</v>
      </c>
      <c r="L38" s="14" t="str">
        <f>[1]!WB(K38,"&lt;=",M38)</f>
        <v>&lt;=</v>
      </c>
      <c r="M38" s="11">
        <f t="shared" si="3"/>
        <v>367.5</v>
      </c>
      <c r="O38" s="11"/>
      <c r="P38" s="11"/>
      <c r="Q38" s="11"/>
      <c r="R38" s="11"/>
      <c r="S38" s="11"/>
      <c r="T38" s="11"/>
      <c r="U38" s="11"/>
    </row>
    <row r="39" spans="1:21" x14ac:dyDescent="0.25">
      <c r="A39" s="11"/>
      <c r="B39" s="10" t="str">
        <f t="shared" si="4"/>
        <v>Mn</v>
      </c>
      <c r="C39" s="13">
        <v>0</v>
      </c>
      <c r="D39" s="11"/>
      <c r="E39" s="17">
        <f t="shared" si="5"/>
        <v>0.53615457883894746</v>
      </c>
      <c r="F39" s="11"/>
      <c r="G39" s="13">
        <v>2</v>
      </c>
      <c r="H39" s="11"/>
      <c r="I39" s="11">
        <f t="shared" si="1"/>
        <v>0</v>
      </c>
      <c r="J39" s="14" t="str">
        <f>[1]!WB(I39,"&lt;=",K39)</f>
        <v>&lt;=</v>
      </c>
      <c r="K39" s="11">
        <f t="shared" si="2"/>
        <v>18.765410259899312</v>
      </c>
      <c r="L39" s="14" t="str">
        <f>[1]!WB(K39,"&lt;=",M39)</f>
        <v>&lt;=</v>
      </c>
      <c r="M39" s="11">
        <f t="shared" si="3"/>
        <v>70</v>
      </c>
      <c r="O39" s="11"/>
      <c r="P39" s="11"/>
      <c r="Q39" s="11"/>
      <c r="R39" s="11"/>
      <c r="S39" s="11"/>
      <c r="T39" s="11"/>
      <c r="U39" s="11"/>
    </row>
    <row r="40" spans="1:21" x14ac:dyDescent="0.25">
      <c r="A40" s="11"/>
      <c r="B40" s="10" t="str">
        <f t="shared" si="4"/>
        <v>Si</v>
      </c>
      <c r="C40" s="13">
        <v>0</v>
      </c>
      <c r="D40" s="11"/>
      <c r="E40" s="17">
        <f t="shared" si="5"/>
        <v>0.12185331337248803</v>
      </c>
      <c r="F40" s="11"/>
      <c r="G40" s="13">
        <v>0.75</v>
      </c>
      <c r="H40" s="11"/>
      <c r="I40" s="11">
        <f t="shared" si="1"/>
        <v>0</v>
      </c>
      <c r="J40" s="14" t="str">
        <f>[1]!WB(I40,"&lt;=",K40)</f>
        <v>&lt;=</v>
      </c>
      <c r="K40" s="11">
        <f t="shared" si="2"/>
        <v>4.2648659681589338</v>
      </c>
      <c r="L40" s="14" t="str">
        <f>[1]!WB(K40,"&lt;=",M40)</f>
        <v>&lt;=</v>
      </c>
      <c r="M40" s="11">
        <f t="shared" si="3"/>
        <v>26.25</v>
      </c>
      <c r="O40" s="11"/>
      <c r="P40" s="11"/>
      <c r="Q40" s="11"/>
      <c r="R40" s="11"/>
      <c r="S40" s="11"/>
      <c r="T40" s="11"/>
      <c r="U40" s="11"/>
    </row>
    <row r="41" spans="1:21" x14ac:dyDescent="0.25">
      <c r="A41" s="11"/>
      <c r="B41" s="10" t="str">
        <f t="shared" si="4"/>
        <v>P</v>
      </c>
      <c r="C41" s="13">
        <v>0</v>
      </c>
      <c r="D41" s="11"/>
      <c r="E41" s="17">
        <f t="shared" si="5"/>
        <v>9.7482650697990423E-3</v>
      </c>
      <c r="F41" s="11"/>
      <c r="G41" s="13">
        <v>4.4999999999999998E-2</v>
      </c>
      <c r="H41" s="11"/>
      <c r="I41" s="11">
        <f t="shared" si="1"/>
        <v>0</v>
      </c>
      <c r="J41" s="14" t="str">
        <f>[1]!WB(I41,"&lt;=",K41)</f>
        <v>&lt;=</v>
      </c>
      <c r="K41" s="11">
        <f t="shared" si="2"/>
        <v>0.34118927745271471</v>
      </c>
      <c r="L41" s="14" t="str">
        <f>[1]!WB(K41,"&lt;=",M41)</f>
        <v>&lt;=</v>
      </c>
      <c r="M41" s="11">
        <f t="shared" si="3"/>
        <v>1.575</v>
      </c>
      <c r="O41" s="11"/>
      <c r="P41" s="11"/>
      <c r="Q41" s="11"/>
      <c r="R41" s="11"/>
      <c r="S41" s="11"/>
      <c r="T41" s="11"/>
      <c r="U41" s="11"/>
    </row>
    <row r="42" spans="1:21" x14ac:dyDescent="0.25">
      <c r="A42" s="11"/>
      <c r="B42" s="10" t="str">
        <f t="shared" si="4"/>
        <v>Mo</v>
      </c>
      <c r="C42" s="13">
        <v>0</v>
      </c>
      <c r="D42" s="11"/>
      <c r="E42" s="17">
        <f t="shared" si="5"/>
        <v>1.9496530139598085E-2</v>
      </c>
      <c r="F42" s="11"/>
      <c r="G42" s="13">
        <v>2</v>
      </c>
      <c r="H42" s="11"/>
      <c r="I42" s="11">
        <f t="shared" si="1"/>
        <v>0</v>
      </c>
      <c r="J42" s="14" t="str">
        <f>[1]!WB(I42,"&lt;=",K42)</f>
        <v>&lt;=</v>
      </c>
      <c r="K42" s="11">
        <f t="shared" si="2"/>
        <v>0.68237855490542942</v>
      </c>
      <c r="L42" s="14" t="str">
        <f>[1]!WB(K42,"&lt;=",M42)</f>
        <v>&lt;=</v>
      </c>
      <c r="M42" s="11">
        <f t="shared" si="3"/>
        <v>70</v>
      </c>
      <c r="O42" s="11"/>
      <c r="P42" s="11"/>
      <c r="Q42" s="11"/>
      <c r="R42" s="11"/>
      <c r="S42" s="11"/>
      <c r="T42" s="11"/>
      <c r="U42" s="11"/>
    </row>
    <row r="43" spans="1:21" x14ac:dyDescent="0.25">
      <c r="A43" s="11"/>
      <c r="B43" s="10" t="str">
        <f t="shared" si="4"/>
        <v>Cu</v>
      </c>
      <c r="C43" s="13">
        <v>0</v>
      </c>
      <c r="D43" s="11"/>
      <c r="E43" s="17">
        <f t="shared" si="5"/>
        <v>9.7482650697990423E-3</v>
      </c>
      <c r="F43" s="11"/>
      <c r="G43" s="13">
        <v>0.5</v>
      </c>
      <c r="H43" s="11"/>
      <c r="I43" s="11">
        <f t="shared" si="1"/>
        <v>0</v>
      </c>
      <c r="J43" s="14" t="str">
        <f>[1]!WB(I43,"&lt;=",K43)</f>
        <v>&lt;=</v>
      </c>
      <c r="K43" s="11">
        <f t="shared" si="2"/>
        <v>0.34118927745271471</v>
      </c>
      <c r="L43" s="14" t="str">
        <f>[1]!WB(K43,"&lt;=",M43)</f>
        <v>&lt;=</v>
      </c>
      <c r="M43" s="11">
        <f t="shared" si="3"/>
        <v>17.5</v>
      </c>
      <c r="O43" s="11"/>
      <c r="P43" s="11"/>
      <c r="Q43" s="11"/>
      <c r="R43" s="11"/>
      <c r="S43" s="11"/>
      <c r="T43" s="11"/>
      <c r="U43" s="11"/>
    </row>
    <row r="44" spans="1:21" x14ac:dyDescent="0.25">
      <c r="A44" s="11"/>
      <c r="B44" s="10" t="str">
        <f t="shared" si="4"/>
        <v>C</v>
      </c>
      <c r="C44" s="13">
        <v>0</v>
      </c>
      <c r="D44" s="11"/>
      <c r="E44" s="17">
        <f t="shared" si="5"/>
        <v>2.9999999999143084E-2</v>
      </c>
      <c r="F44" s="11"/>
      <c r="G44" s="13">
        <v>0.03</v>
      </c>
      <c r="H44" s="11"/>
      <c r="I44" s="11">
        <f t="shared" si="1"/>
        <v>0</v>
      </c>
      <c r="J44" s="14" t="str">
        <f>[1]!WB(I44,"&lt;=",K44)</f>
        <v>&lt;=</v>
      </c>
      <c r="K44" s="11">
        <f t="shared" si="2"/>
        <v>1.0500000000000078</v>
      </c>
      <c r="L44" s="14" t="str">
        <f>[1]!WB(K44,"&lt;=",M44)</f>
        <v>=&lt;=</v>
      </c>
      <c r="M44" s="11">
        <f t="shared" si="3"/>
        <v>1.05</v>
      </c>
      <c r="O44" s="11"/>
      <c r="P44" s="11"/>
      <c r="Q44" s="11"/>
      <c r="R44" s="11"/>
      <c r="S44" s="11"/>
      <c r="T44" s="11"/>
      <c r="U44" s="11"/>
    </row>
    <row r="45" spans="1:21" x14ac:dyDescent="0.25">
      <c r="A45" s="11"/>
      <c r="B45" s="10" t="str">
        <f t="shared" si="4"/>
        <v>S</v>
      </c>
      <c r="C45" s="13">
        <v>0</v>
      </c>
      <c r="D45" s="11"/>
      <c r="E45" s="17">
        <f t="shared" si="5"/>
        <v>1.9496530139598085E-2</v>
      </c>
      <c r="F45" s="11"/>
      <c r="G45" s="13">
        <v>0.03</v>
      </c>
      <c r="H45" s="11"/>
      <c r="I45" s="11">
        <f t="shared" si="1"/>
        <v>0</v>
      </c>
      <c r="J45" s="14" t="str">
        <f>[1]!WB(I45,"&lt;=",K45)</f>
        <v>&lt;=</v>
      </c>
      <c r="K45" s="11">
        <f t="shared" si="2"/>
        <v>0.68237855490542942</v>
      </c>
      <c r="L45" s="14" t="str">
        <f>[1]!WB(K45,"&lt;=",M45)</f>
        <v>&lt;=</v>
      </c>
      <c r="M45" s="11">
        <f t="shared" si="3"/>
        <v>1.05</v>
      </c>
      <c r="O45" s="11"/>
      <c r="P45" s="11"/>
      <c r="Q45" s="11"/>
      <c r="R45" s="11"/>
      <c r="S45" s="11"/>
      <c r="T45" s="11"/>
      <c r="U45" s="11"/>
    </row>
    <row r="46" spans="1:21" x14ac:dyDescent="0.25">
      <c r="A46" s="11"/>
      <c r="B46" s="10" t="str">
        <f t="shared" si="4"/>
        <v>Fe</v>
      </c>
      <c r="C46" s="13">
        <v>0</v>
      </c>
      <c r="D46" s="11"/>
      <c r="E46" s="17">
        <f t="shared" si="5"/>
        <v>73.253502515256358</v>
      </c>
      <c r="F46" s="11"/>
      <c r="G46" s="13">
        <v>74</v>
      </c>
      <c r="H46" s="11"/>
      <c r="I46" s="11">
        <f t="shared" si="1"/>
        <v>0</v>
      </c>
      <c r="J46" s="14" t="str">
        <f>[1]!WB(I46,"&lt;=",K46)</f>
        <v>&lt;=</v>
      </c>
      <c r="K46" s="11">
        <f t="shared" si="2"/>
        <v>2563.872588107226</v>
      </c>
      <c r="L46" s="14" t="str">
        <f>[1]!WB(K46,"&lt;=",M46)</f>
        <v>&lt;=</v>
      </c>
      <c r="M46" s="11">
        <f t="shared" si="3"/>
        <v>2590</v>
      </c>
      <c r="O46" s="11"/>
      <c r="P46" s="11"/>
      <c r="Q46" s="11"/>
      <c r="R46" s="11"/>
      <c r="S46" s="11"/>
      <c r="T46" s="11"/>
      <c r="U46" s="11"/>
    </row>
    <row r="47" spans="1:2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O47" s="11"/>
      <c r="P47" s="11"/>
      <c r="Q47" s="11"/>
      <c r="R47" s="11"/>
      <c r="S47" s="11"/>
      <c r="T47" s="11"/>
      <c r="U47" s="11"/>
    </row>
    <row r="48" spans="1:2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O48" s="11"/>
      <c r="P48" s="11"/>
      <c r="Q48" s="11"/>
      <c r="R48" s="11"/>
      <c r="S48" s="11"/>
      <c r="T48" s="11"/>
      <c r="U48" s="11"/>
    </row>
    <row r="49" spans="1:21" x14ac:dyDescent="0.25">
      <c r="A49" s="10" t="s">
        <v>42</v>
      </c>
      <c r="B49" s="10" t="str">
        <f>A16</f>
        <v>SS316L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O49" s="11"/>
      <c r="P49" s="11"/>
      <c r="Q49" s="11"/>
      <c r="R49" s="11"/>
      <c r="S49" s="11"/>
      <c r="T49" s="11"/>
      <c r="U49" s="11"/>
    </row>
    <row r="50" spans="1:21" x14ac:dyDescent="0.25">
      <c r="A50" s="11"/>
      <c r="B50" s="10" t="s">
        <v>0</v>
      </c>
      <c r="C50" s="10" t="s">
        <v>44</v>
      </c>
      <c r="D50" s="11"/>
      <c r="E50" s="10" t="s">
        <v>41</v>
      </c>
      <c r="F50" s="11"/>
      <c r="G50" s="10" t="s">
        <v>43</v>
      </c>
      <c r="H50" s="11"/>
      <c r="I50" s="11"/>
      <c r="J50" s="11"/>
      <c r="K50" s="11"/>
      <c r="L50" s="11"/>
      <c r="M50" s="11"/>
      <c r="O50" s="11"/>
      <c r="P50" s="11"/>
      <c r="Q50" s="11"/>
      <c r="R50" s="11"/>
      <c r="S50" s="11"/>
      <c r="T50" s="11"/>
      <c r="U50" s="11"/>
    </row>
    <row r="51" spans="1:21" x14ac:dyDescent="0.25">
      <c r="A51" s="11"/>
      <c r="B51" s="13">
        <v>700</v>
      </c>
      <c r="C51" s="13">
        <v>15</v>
      </c>
      <c r="D51" s="16" t="str">
        <f>[1]!WB(C51,"&lt;=",E51)</f>
        <v>&lt;=</v>
      </c>
      <c r="E51" s="1">
        <f>SUMPRODUCT(B$8:U$8,B16:U16)</f>
        <v>35</v>
      </c>
      <c r="F51" s="16" t="str">
        <f>[1]!WB(E51,"&lt;=",G51)</f>
        <v>=&lt;=</v>
      </c>
      <c r="G51" s="13">
        <v>35</v>
      </c>
      <c r="H51" s="11"/>
      <c r="I51" s="11"/>
      <c r="J51" s="11"/>
      <c r="K51" s="11"/>
      <c r="L51" s="11"/>
      <c r="M51" s="11"/>
      <c r="O51" s="11"/>
      <c r="P51" s="11"/>
      <c r="Q51" s="11"/>
      <c r="R51" s="11"/>
      <c r="S51" s="11"/>
      <c r="T51" s="11"/>
      <c r="U51" s="11"/>
    </row>
    <row r="52" spans="1:2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 t="s">
        <v>118</v>
      </c>
      <c r="K52" s="11"/>
      <c r="L52" s="11"/>
      <c r="M52" s="11"/>
      <c r="O52" s="11"/>
      <c r="P52" s="11"/>
      <c r="Q52" s="11"/>
      <c r="R52" s="11"/>
      <c r="S52" s="11"/>
      <c r="T52" s="11"/>
      <c r="U52" s="11"/>
    </row>
    <row r="53" spans="1:21" x14ac:dyDescent="0.25">
      <c r="A53" s="11"/>
      <c r="B53" s="11"/>
      <c r="C53" s="11" t="s">
        <v>115</v>
      </c>
      <c r="D53" s="11"/>
      <c r="E53" s="10" t="s">
        <v>117</v>
      </c>
      <c r="F53" s="11"/>
      <c r="G53" s="11" t="s">
        <v>116</v>
      </c>
      <c r="H53" s="11"/>
      <c r="I53" s="10" t="s">
        <v>47</v>
      </c>
      <c r="J53" s="10"/>
      <c r="K53" s="10" t="s">
        <v>49</v>
      </c>
      <c r="L53" s="10"/>
      <c r="M53" s="10" t="s">
        <v>48</v>
      </c>
      <c r="O53" s="11"/>
      <c r="P53" s="11"/>
      <c r="Q53" s="11"/>
      <c r="R53" s="11"/>
      <c r="S53" s="11"/>
      <c r="T53" s="11"/>
      <c r="U53" s="11"/>
    </row>
    <row r="54" spans="1:21" x14ac:dyDescent="0.25">
      <c r="A54" s="11"/>
      <c r="B54" s="10" t="str">
        <f>B37</f>
        <v>Cr</v>
      </c>
      <c r="C54" s="13">
        <v>16</v>
      </c>
      <c r="D54" s="11"/>
      <c r="E54" s="17">
        <f>K54/($E$51+0.0000000001)</f>
        <v>15.999999999954285</v>
      </c>
      <c r="F54" s="11"/>
      <c r="G54" s="13">
        <v>18</v>
      </c>
      <c r="H54" s="11"/>
      <c r="I54" s="11">
        <f t="shared" ref="I54:I63" si="6">C54*$E$51</f>
        <v>560</v>
      </c>
      <c r="J54" s="14" t="str">
        <f>[1]!WB(I54,"&lt;=",K54)</f>
        <v>=&lt;=</v>
      </c>
      <c r="K54" s="11">
        <f t="shared" ref="K54:K63" si="7">SUMPRODUCT(B$16:U$16,B20:U20)</f>
        <v>560</v>
      </c>
      <c r="L54" s="14" t="str">
        <f>[1]!WB(K54,"&lt;=",M54)</f>
        <v>&lt;=</v>
      </c>
      <c r="M54" s="11">
        <f t="shared" ref="M54:M63" si="8">G54*$E$51</f>
        <v>630</v>
      </c>
      <c r="O54" s="11"/>
      <c r="P54" s="11"/>
      <c r="Q54" s="11"/>
      <c r="R54" s="11"/>
      <c r="S54" s="11"/>
      <c r="T54" s="11"/>
      <c r="U54" s="11"/>
    </row>
    <row r="55" spans="1:21" x14ac:dyDescent="0.25">
      <c r="A55" s="11"/>
      <c r="B55" s="10" t="str">
        <f t="shared" ref="B55:B63" si="9">B38</f>
        <v>Ni</v>
      </c>
      <c r="C55" s="13">
        <v>10</v>
      </c>
      <c r="D55" s="11"/>
      <c r="E55" s="17">
        <f t="shared" ref="E55:E63" si="10">K55/($E$51+0.0000000001)</f>
        <v>9.9999999999714273</v>
      </c>
      <c r="F55" s="11"/>
      <c r="G55" s="13">
        <v>13</v>
      </c>
      <c r="H55" s="11"/>
      <c r="I55" s="11">
        <f t="shared" si="6"/>
        <v>350</v>
      </c>
      <c r="J55" s="14" t="str">
        <f>[1]!WB(I55,"&lt;=",K55)</f>
        <v>=&lt;=</v>
      </c>
      <c r="K55" s="11">
        <f t="shared" si="7"/>
        <v>350</v>
      </c>
      <c r="L55" s="14" t="str">
        <f>[1]!WB(K55,"&lt;=",M55)</f>
        <v>&lt;=</v>
      </c>
      <c r="M55" s="11">
        <f t="shared" si="8"/>
        <v>455</v>
      </c>
      <c r="O55" s="11"/>
      <c r="P55" s="11"/>
      <c r="Q55" s="11"/>
      <c r="R55" s="11"/>
      <c r="S55" s="11"/>
      <c r="T55" s="11"/>
      <c r="U55" s="11"/>
    </row>
    <row r="56" spans="1:21" x14ac:dyDescent="0.25">
      <c r="A56" s="11"/>
      <c r="B56" s="10" t="str">
        <f t="shared" si="9"/>
        <v>Mn</v>
      </c>
      <c r="C56" s="13">
        <v>0</v>
      </c>
      <c r="D56" s="11"/>
      <c r="E56" s="17">
        <f t="shared" si="10"/>
        <v>0.19526085915538141</v>
      </c>
      <c r="F56" s="11"/>
      <c r="G56" s="13">
        <v>2</v>
      </c>
      <c r="H56" s="11"/>
      <c r="I56" s="11">
        <f t="shared" si="6"/>
        <v>0</v>
      </c>
      <c r="J56" s="14" t="str">
        <f>[1]!WB(I56,"&lt;=",K56)</f>
        <v>&lt;=</v>
      </c>
      <c r="K56" s="11">
        <f t="shared" si="7"/>
        <v>6.834130070457876</v>
      </c>
      <c r="L56" s="14" t="str">
        <f>[1]!WB(K56,"&lt;=",M56)</f>
        <v>&lt;=</v>
      </c>
      <c r="M56" s="11">
        <f t="shared" si="8"/>
        <v>70</v>
      </c>
      <c r="O56" s="11"/>
      <c r="P56" s="11"/>
      <c r="Q56" s="11"/>
      <c r="R56" s="11"/>
      <c r="S56" s="11"/>
      <c r="T56" s="11"/>
      <c r="U56" s="11"/>
    </row>
    <row r="57" spans="1:21" x14ac:dyDescent="0.25">
      <c r="A57" s="11"/>
      <c r="B57" s="10" t="str">
        <f t="shared" si="9"/>
        <v>Si</v>
      </c>
      <c r="C57" s="13">
        <v>0</v>
      </c>
      <c r="D57" s="11"/>
      <c r="E57" s="17">
        <f t="shared" si="10"/>
        <v>0.45560867136255667</v>
      </c>
      <c r="F57" s="11"/>
      <c r="G57" s="13">
        <v>0.75</v>
      </c>
      <c r="H57" s="11"/>
      <c r="I57" s="11">
        <f t="shared" si="6"/>
        <v>0</v>
      </c>
      <c r="J57" s="14" t="str">
        <f>[1]!WB(I57,"&lt;=",K57)</f>
        <v>&lt;=</v>
      </c>
      <c r="K57" s="11">
        <f t="shared" si="7"/>
        <v>15.946303497735045</v>
      </c>
      <c r="L57" s="14" t="str">
        <f>[1]!WB(K57,"&lt;=",M57)</f>
        <v>&lt;=</v>
      </c>
      <c r="M57" s="11">
        <f t="shared" si="8"/>
        <v>26.25</v>
      </c>
      <c r="O57" s="11"/>
      <c r="P57" s="11"/>
      <c r="Q57" s="11"/>
      <c r="R57" s="11"/>
      <c r="S57" s="11"/>
      <c r="T57" s="11"/>
      <c r="U57" s="11"/>
    </row>
    <row r="58" spans="1:21" x14ac:dyDescent="0.25">
      <c r="A58" s="11"/>
      <c r="B58" s="10" t="str">
        <f t="shared" si="9"/>
        <v>P</v>
      </c>
      <c r="C58" s="13">
        <v>0</v>
      </c>
      <c r="D58" s="11"/>
      <c r="E58" s="17">
        <f t="shared" si="10"/>
        <v>3.504682087404282E-3</v>
      </c>
      <c r="F58" s="11"/>
      <c r="G58" s="13">
        <v>0.45</v>
      </c>
      <c r="H58" s="11"/>
      <c r="I58" s="11">
        <f t="shared" si="6"/>
        <v>0</v>
      </c>
      <c r="J58" s="14" t="str">
        <f>[1]!WB(I58,"&lt;=",K58)</f>
        <v>&lt;=</v>
      </c>
      <c r="K58" s="11">
        <f t="shared" si="7"/>
        <v>0.12266387305950034</v>
      </c>
      <c r="L58" s="14" t="str">
        <f>[1]!WB(K58,"&lt;=",M58)</f>
        <v>&lt;=</v>
      </c>
      <c r="M58" s="11">
        <f t="shared" si="8"/>
        <v>15.75</v>
      </c>
      <c r="O58" s="11"/>
      <c r="P58" s="11"/>
      <c r="Q58" s="11"/>
      <c r="R58" s="11"/>
      <c r="S58" s="11"/>
      <c r="T58" s="11"/>
      <c r="U58" s="11"/>
    </row>
    <row r="59" spans="1:21" x14ac:dyDescent="0.25">
      <c r="A59" s="11"/>
      <c r="B59" s="10" t="str">
        <f t="shared" si="9"/>
        <v>Mo</v>
      </c>
      <c r="C59" s="13">
        <v>2</v>
      </c>
      <c r="D59" s="11"/>
      <c r="E59" s="17">
        <f t="shared" si="10"/>
        <v>1.9999999999942857</v>
      </c>
      <c r="F59" s="11"/>
      <c r="G59" s="13">
        <v>2.5</v>
      </c>
      <c r="H59" s="11"/>
      <c r="I59" s="11">
        <f t="shared" si="6"/>
        <v>70</v>
      </c>
      <c r="J59" s="14" t="str">
        <f>[1]!WB(I59,"&lt;=",K59)</f>
        <v>=&lt;=</v>
      </c>
      <c r="K59" s="11">
        <f t="shared" si="7"/>
        <v>70</v>
      </c>
      <c r="L59" s="14" t="str">
        <f>[1]!WB(K59,"&lt;=",M59)</f>
        <v>&lt;=</v>
      </c>
      <c r="M59" s="11">
        <f t="shared" si="8"/>
        <v>87.5</v>
      </c>
      <c r="O59" s="11"/>
      <c r="P59" s="11"/>
      <c r="Q59" s="11"/>
      <c r="R59" s="11"/>
      <c r="S59" s="11"/>
      <c r="T59" s="11"/>
      <c r="U59" s="11"/>
    </row>
    <row r="60" spans="1:21" x14ac:dyDescent="0.25">
      <c r="A60" s="11"/>
      <c r="B60" s="10" t="str">
        <f t="shared" si="9"/>
        <v>Cu</v>
      </c>
      <c r="C60" s="13">
        <v>0</v>
      </c>
      <c r="D60" s="11"/>
      <c r="E60" s="17">
        <f t="shared" si="10"/>
        <v>4.5060198266626474E-2</v>
      </c>
      <c r="F60" s="11"/>
      <c r="G60" s="13">
        <v>1</v>
      </c>
      <c r="H60" s="11"/>
      <c r="I60" s="11">
        <f t="shared" si="6"/>
        <v>0</v>
      </c>
      <c r="J60" s="14" t="str">
        <f>[1]!WB(I60,"&lt;=",K60)</f>
        <v>&lt;=</v>
      </c>
      <c r="K60" s="11">
        <f t="shared" si="7"/>
        <v>1.5771069393364328</v>
      </c>
      <c r="L60" s="14" t="str">
        <f>[1]!WB(K60,"&lt;=",M60)</f>
        <v>&lt;=</v>
      </c>
      <c r="M60" s="11">
        <f t="shared" si="8"/>
        <v>35</v>
      </c>
      <c r="O60" s="11"/>
      <c r="P60" s="11"/>
      <c r="Q60" s="11"/>
      <c r="R60" s="11"/>
      <c r="S60" s="11"/>
      <c r="T60" s="11"/>
      <c r="U60" s="11"/>
    </row>
    <row r="61" spans="1:21" x14ac:dyDescent="0.25">
      <c r="A61" s="11"/>
      <c r="B61" s="10" t="str">
        <f t="shared" si="9"/>
        <v>C</v>
      </c>
      <c r="C61" s="13">
        <v>0</v>
      </c>
      <c r="D61" s="11"/>
      <c r="E61" s="17">
        <f t="shared" si="10"/>
        <v>2.9999999999914203E-2</v>
      </c>
      <c r="F61" s="11"/>
      <c r="G61" s="13">
        <v>0.03</v>
      </c>
      <c r="H61" s="11"/>
      <c r="I61" s="11">
        <f t="shared" si="6"/>
        <v>0</v>
      </c>
      <c r="J61" s="14" t="str">
        <f>[1]!WB(I61,"&lt;=",K61)</f>
        <v>&lt;=</v>
      </c>
      <c r="K61" s="11">
        <f t="shared" si="7"/>
        <v>1.0499999999999972</v>
      </c>
      <c r="L61" s="14" t="str">
        <f>[1]!WB(K61,"&lt;=",M61)</f>
        <v>=&lt;=</v>
      </c>
      <c r="M61" s="11">
        <f t="shared" si="8"/>
        <v>1.05</v>
      </c>
      <c r="O61" s="11"/>
      <c r="P61" s="11"/>
      <c r="Q61" s="11"/>
      <c r="R61" s="11"/>
      <c r="S61" s="11"/>
      <c r="T61" s="11"/>
      <c r="U61" s="11"/>
    </row>
    <row r="62" spans="1:21" x14ac:dyDescent="0.25">
      <c r="A62" s="11"/>
      <c r="B62" s="10" t="str">
        <f t="shared" si="9"/>
        <v>S</v>
      </c>
      <c r="C62" s="13">
        <v>0</v>
      </c>
      <c r="D62" s="11"/>
      <c r="E62" s="17">
        <f t="shared" si="10"/>
        <v>5.5073575659210132E-3</v>
      </c>
      <c r="F62" s="11"/>
      <c r="G62" s="13">
        <v>0.03</v>
      </c>
      <c r="H62" s="11"/>
      <c r="I62" s="11">
        <f t="shared" si="6"/>
        <v>0</v>
      </c>
      <c r="J62" s="14" t="str">
        <f>[1]!WB(I62,"&lt;=",K62)</f>
        <v>&lt;=</v>
      </c>
      <c r="K62" s="11">
        <f t="shared" si="7"/>
        <v>0.19275751480778622</v>
      </c>
      <c r="L62" s="14" t="str">
        <f>[1]!WB(K62,"&lt;=",M62)</f>
        <v>&lt;=</v>
      </c>
      <c r="M62" s="11">
        <f t="shared" si="8"/>
        <v>1.05</v>
      </c>
      <c r="O62" s="11"/>
      <c r="P62" s="11"/>
      <c r="Q62" s="11"/>
      <c r="R62" s="11"/>
      <c r="S62" s="11"/>
      <c r="T62" s="11"/>
      <c r="U62" s="11"/>
    </row>
    <row r="63" spans="1:21" x14ac:dyDescent="0.25">
      <c r="A63" s="11"/>
      <c r="B63" s="10" t="str">
        <f t="shared" si="9"/>
        <v>Fe</v>
      </c>
      <c r="C63" s="13">
        <v>0</v>
      </c>
      <c r="D63" s="11"/>
      <c r="E63" s="17">
        <f t="shared" si="10"/>
        <v>71.249036827528357</v>
      </c>
      <c r="F63" s="11"/>
      <c r="G63" s="13">
        <v>74</v>
      </c>
      <c r="H63" s="11"/>
      <c r="I63" s="11">
        <f t="shared" si="6"/>
        <v>0</v>
      </c>
      <c r="J63" s="14" t="str">
        <f>[1]!WB(I63,"&lt;=",K63)</f>
        <v>&lt;=</v>
      </c>
      <c r="K63" s="11">
        <f t="shared" si="7"/>
        <v>2493.7162889706174</v>
      </c>
      <c r="L63" s="14" t="str">
        <f>[1]!WB(K63,"&lt;=",M63)</f>
        <v>&lt;=</v>
      </c>
      <c r="M63" s="11">
        <f t="shared" si="8"/>
        <v>2590</v>
      </c>
      <c r="O63" s="11"/>
      <c r="P63" s="11"/>
      <c r="Q63" s="11"/>
      <c r="R63" s="11"/>
      <c r="S63" s="11"/>
      <c r="T63" s="11"/>
      <c r="U63" s="11"/>
    </row>
    <row r="64" spans="1:2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98" spans="2:2" x14ac:dyDescent="0.25">
      <c r="B98" t="s">
        <v>33</v>
      </c>
    </row>
    <row r="99" spans="2:2" x14ac:dyDescent="0.25">
      <c r="B99" t="s">
        <v>34</v>
      </c>
    </row>
    <row r="100" spans="2:2" x14ac:dyDescent="0.25">
      <c r="B100" t="s">
        <v>35</v>
      </c>
    </row>
    <row r="101" spans="2:2" x14ac:dyDescent="0.25">
      <c r="B101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F4AA0-1D0A-4B41-ABF5-005A186C62C2}">
  <dimension ref="A1:G17"/>
  <sheetViews>
    <sheetView tabSelected="1" workbookViewId="0">
      <selection activeCell="C16" sqref="C16"/>
    </sheetView>
  </sheetViews>
  <sheetFormatPr defaultRowHeight="15" x14ac:dyDescent="0.25"/>
  <sheetData>
    <row r="1" spans="1:7" ht="18.75" x14ac:dyDescent="0.3">
      <c r="A1" s="9" t="s">
        <v>126</v>
      </c>
      <c r="B1" s="18"/>
      <c r="C1" s="18"/>
      <c r="D1" s="18"/>
      <c r="E1" s="18"/>
      <c r="F1" s="18"/>
      <c r="G1" s="18"/>
    </row>
    <row r="2" spans="1:7" ht="15.75" x14ac:dyDescent="0.25">
      <c r="A2" s="18" t="s">
        <v>107</v>
      </c>
      <c r="B2" s="18"/>
      <c r="C2" s="18"/>
      <c r="D2" s="18"/>
      <c r="E2" s="18"/>
      <c r="F2" s="18"/>
      <c r="G2" s="18"/>
    </row>
    <row r="3" spans="1:7" ht="15.75" x14ac:dyDescent="0.25">
      <c r="A3" s="18" t="s">
        <v>102</v>
      </c>
      <c r="B3" s="18"/>
      <c r="C3" s="18"/>
      <c r="D3" s="18"/>
      <c r="E3" s="18"/>
      <c r="F3" s="18"/>
      <c r="G3" s="18"/>
    </row>
    <row r="4" spans="1:7" ht="15.75" x14ac:dyDescent="0.25">
      <c r="A4" s="18" t="s">
        <v>108</v>
      </c>
      <c r="B4" s="18"/>
      <c r="C4" s="18"/>
      <c r="D4" s="18"/>
      <c r="E4" s="18"/>
      <c r="F4" s="18"/>
      <c r="G4" s="18"/>
    </row>
    <row r="5" spans="1:7" ht="15.75" x14ac:dyDescent="0.25">
      <c r="A5" s="18" t="s">
        <v>109</v>
      </c>
      <c r="B5" s="18"/>
      <c r="C5" s="18"/>
      <c r="D5" s="18"/>
      <c r="E5" s="18"/>
      <c r="F5" s="18"/>
      <c r="G5" s="18"/>
    </row>
    <row r="6" spans="1:7" ht="15.75" x14ac:dyDescent="0.25">
      <c r="A6" s="18" t="s">
        <v>110</v>
      </c>
      <c r="B6" s="18"/>
      <c r="C6" s="18"/>
      <c r="D6" s="18"/>
      <c r="E6" s="18"/>
      <c r="F6" s="18"/>
      <c r="G6" s="18"/>
    </row>
    <row r="7" spans="1:7" ht="15.75" x14ac:dyDescent="0.25">
      <c r="A7" s="18" t="s">
        <v>104</v>
      </c>
      <c r="B7" s="18"/>
      <c r="C7" s="18"/>
      <c r="D7" s="18"/>
      <c r="E7" s="18"/>
      <c r="F7" s="18"/>
      <c r="G7" s="18"/>
    </row>
    <row r="8" spans="1:7" ht="15.75" x14ac:dyDescent="0.25">
      <c r="A8" s="18" t="s">
        <v>112</v>
      </c>
      <c r="B8" s="18"/>
      <c r="C8" s="18"/>
      <c r="D8" s="18"/>
      <c r="E8" s="18"/>
      <c r="F8" s="18"/>
      <c r="G8" s="18"/>
    </row>
    <row r="9" spans="1:7" ht="15.75" x14ac:dyDescent="0.25">
      <c r="A9" s="18" t="s">
        <v>113</v>
      </c>
      <c r="B9" s="18"/>
      <c r="C9" s="18"/>
      <c r="D9" s="18"/>
      <c r="E9" s="18"/>
      <c r="F9" s="18"/>
      <c r="G9" s="18"/>
    </row>
    <row r="10" spans="1:7" ht="15.75" x14ac:dyDescent="0.25">
      <c r="A10" s="18" t="s">
        <v>114</v>
      </c>
      <c r="B10" s="18"/>
      <c r="C10" s="18"/>
      <c r="D10" s="18"/>
      <c r="E10" s="18"/>
      <c r="F10" s="18"/>
      <c r="G10" s="18"/>
    </row>
    <row r="11" spans="1:7" ht="15.75" x14ac:dyDescent="0.25">
      <c r="A11" s="18" t="s">
        <v>111</v>
      </c>
      <c r="B11" s="18"/>
      <c r="C11" s="18"/>
      <c r="D11" s="18"/>
      <c r="E11" s="18"/>
      <c r="F11" s="18"/>
      <c r="G11" s="18"/>
    </row>
    <row r="12" spans="1:7" ht="15.75" x14ac:dyDescent="0.25">
      <c r="A12" s="18" t="s">
        <v>103</v>
      </c>
      <c r="B12" s="18"/>
      <c r="C12" s="18"/>
      <c r="D12" s="18"/>
      <c r="E12" s="18"/>
      <c r="F12" s="18"/>
      <c r="G12" s="18"/>
    </row>
    <row r="13" spans="1:7" ht="15.75" x14ac:dyDescent="0.25">
      <c r="A13" s="18" t="s">
        <v>105</v>
      </c>
      <c r="B13" s="18"/>
      <c r="C13" s="18"/>
      <c r="D13" s="18"/>
      <c r="E13" s="18"/>
      <c r="F13" s="18"/>
      <c r="G13" s="18"/>
    </row>
    <row r="14" spans="1:7" ht="15.75" x14ac:dyDescent="0.25">
      <c r="A14" s="18" t="s">
        <v>106</v>
      </c>
      <c r="B14" s="18"/>
      <c r="C14" s="18"/>
      <c r="D14" s="18"/>
      <c r="E14" s="18"/>
      <c r="F14" s="18"/>
      <c r="G14" s="18"/>
    </row>
    <row r="15" spans="1:7" ht="15.75" x14ac:dyDescent="0.25">
      <c r="A15" s="18"/>
      <c r="B15" s="18"/>
      <c r="C15" s="18"/>
      <c r="D15" s="18"/>
      <c r="E15" s="18"/>
      <c r="F15" s="18"/>
      <c r="G15" s="18"/>
    </row>
    <row r="16" spans="1:7" ht="15.75" x14ac:dyDescent="0.25">
      <c r="A16" s="18" t="s">
        <v>133</v>
      </c>
      <c r="B16" s="18"/>
      <c r="C16" s="18"/>
      <c r="D16" s="18"/>
      <c r="E16" s="18"/>
      <c r="F16" s="18"/>
      <c r="G16" s="18"/>
    </row>
    <row r="17" spans="1:7" ht="15.75" x14ac:dyDescent="0.25">
      <c r="A17" s="18" t="s">
        <v>132</v>
      </c>
      <c r="B17" s="18"/>
      <c r="C17" s="18"/>
      <c r="D17" s="18"/>
      <c r="E17" s="18"/>
      <c r="F17" s="18"/>
      <c r="G17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WB! Status</vt:lpstr>
      <vt:lpstr>BlendGenericSS03</vt:lpstr>
      <vt:lpstr>Notes</vt:lpstr>
      <vt:lpstr>Actual</vt:lpstr>
      <vt:lpstr>Avail</vt:lpstr>
      <vt:lpstr>Cost</vt:lpstr>
      <vt:lpstr>FG</vt:lpstr>
      <vt:lpstr>Prod</vt:lpstr>
      <vt:lpstr>Profit</vt:lpstr>
      <vt:lpstr>QLL</vt:lpstr>
      <vt:lpstr>QM</vt:lpstr>
      <vt:lpstr>QUL</vt:lpstr>
      <vt:lpstr>ReqMax</vt:lpstr>
      <vt:lpstr>Revenue</vt:lpstr>
      <vt:lpstr>RM</vt:lpstr>
      <vt:lpstr>RMQ</vt:lpstr>
      <vt:lpstr>UCost</vt:lpstr>
      <vt:lpstr>VolAdd</vt:lpstr>
      <vt:lpstr>WBMAX</vt:lpstr>
      <vt:lpstr>XUse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2023-06-20T17:12:19Z</dcterms:created>
  <dcterms:modified xsi:type="dcterms:W3CDTF">2023-06-21T15:43:21Z</dcterms:modified>
</cp:coreProperties>
</file>