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28073E60-1B7E-478E-A45F-39E701EFF2E4}" xr6:coauthVersionLast="47" xr6:coauthVersionMax="47" xr10:uidLastSave="{00000000-0000-0000-0000-000000000000}"/>
  <bookViews>
    <workbookView xWindow="2295" yWindow="5370" windowWidth="19200" windowHeight="10995" activeTab="1" xr2:uid="{00000000-000D-0000-FFFF-FFFF00000000}"/>
  </bookViews>
  <sheets>
    <sheet name="WB! Status" sheetId="4" r:id="rId1"/>
    <sheet name="BlendOctaneQP" sheetId="1" r:id="rId2"/>
  </sheets>
  <externalReferences>
    <externalReference r:id="rId3"/>
  </externalReferences>
  <definedNames>
    <definedName name="wbformat">"\temp\myfile.mpi"</definedName>
    <definedName name="WBLS_IPARAM_USE_NAMEDATA">1</definedName>
    <definedName name="WBMAX">BlendOctaneQP!$A$29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1" l="1"/>
  <c r="A18" i="1"/>
  <c r="A17" i="1"/>
  <c r="A16" i="1"/>
  <c r="A15" i="1"/>
  <c r="A14" i="1"/>
  <c r="A28" i="1" l="1"/>
  <c r="A24" i="1"/>
  <c r="B26" i="1" s="1"/>
  <c r="D23" i="1"/>
  <c r="B23" i="1"/>
  <c r="G23" i="1"/>
  <c r="F23" i="1"/>
  <c r="C23" i="1"/>
  <c r="E23" i="1"/>
  <c r="F26" i="1" l="1"/>
  <c r="C26" i="1"/>
  <c r="D26" i="1"/>
  <c r="E26" i="1"/>
  <c r="G26" i="1"/>
  <c r="A27" i="1"/>
  <c r="A29" i="1" s="1"/>
  <c r="A30" i="1"/>
  <c r="A31" i="1"/>
</calcChain>
</file>

<file path=xl/sharedStrings.xml><?xml version="1.0" encoding="utf-8"?>
<sst xmlns="http://schemas.openxmlformats.org/spreadsheetml/2006/main" count="121" uniqueCount="109">
  <si>
    <t>ALKY</t>
  </si>
  <si>
    <t>LSTR</t>
  </si>
  <si>
    <t>RFRM</t>
  </si>
  <si>
    <t>HCAT</t>
  </si>
  <si>
    <t>LCAT</t>
  </si>
  <si>
    <t>Relative</t>
  </si>
  <si>
    <t>costs;</t>
  </si>
  <si>
    <t>Availability;</t>
  </si>
  <si>
    <t>BUTN</t>
  </si>
  <si>
    <t xml:space="preserve">   Snee, R. "Developing Blending Models for Gasoline and Other Mixtures",</t>
  </si>
  <si>
    <t xml:space="preserve">    Technometrics, vol. 23, no. 2, 1981, pp. 119-130.</t>
  </si>
  <si>
    <t xml:space="preserve"> Data based on:</t>
  </si>
  <si>
    <t>Standalone MON:</t>
  </si>
  <si>
    <t>How much to use of each ingredient.</t>
  </si>
  <si>
    <t>Raw materials (RM) available</t>
  </si>
  <si>
    <t>Blend fractions.</t>
  </si>
  <si>
    <t>Availability constraints.</t>
  </si>
  <si>
    <t xml:space="preserve"> :  Selling price of blended gasoline;</t>
  </si>
  <si>
    <t xml:space="preserve">  :  Total amount blended.</t>
  </si>
  <si>
    <t xml:space="preserve"> :  Desired Motor Octane Number (MON);</t>
  </si>
  <si>
    <t xml:space="preserve"> : Sales revenue.</t>
  </si>
  <si>
    <t xml:space="preserve"> : Cost of RM.</t>
  </si>
  <si>
    <t>Nonlinear Blending Gasoline to meet a MON Target</t>
  </si>
  <si>
    <t xml:space="preserve"> : Profit (Maximize).</t>
  </si>
  <si>
    <t xml:space="preserve"> : Achieved MON, WBQUADPRODUCT(VarVec,LinearEffect,QuadraticEffect).</t>
  </si>
  <si>
    <t xml:space="preserve"> : Constraint on MON.</t>
  </si>
  <si>
    <t xml:space="preserve"> What'sBest!® 18.0.2.2 (Oct 30, 2023) - Lib.:14.0.5099.334 - 64-bit - Status Report -</t>
  </si>
  <si>
    <t xml:space="preserve"> - linus@lindo.com - 64-bit 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</si>
  <si>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</si>
  <si>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</si>
  <si>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</si>
  <si>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6         Unlimited</t>
  </si>
  <si>
    <t xml:space="preserve">         Continuous                     6</t>
  </si>
  <si>
    <t xml:space="preserve">         Free                           0</t>
  </si>
  <si>
    <t xml:space="preserve">         Integers/Binaries            0/0         Unlimited</t>
  </si>
  <si>
    <t xml:space="preserve">       Formulas                        11</t>
  </si>
  <si>
    <t xml:space="preserve">     Strings                            0</t>
  </si>
  <si>
    <t xml:space="preserve">     Constraints                        7         Unlimited</t>
  </si>
  <si>
    <t xml:space="preserve">   Nonlinears/Quadratics             12/0         Unlimited</t>
  </si>
  <si>
    <t xml:space="preserve">   Coefficients                        58</t>
  </si>
  <si>
    <t xml:space="preserve">   Minimum coefficient value:        1  on BlendOctaneQP!B22</t>
  </si>
  <si>
    <t xml:space="preserve">   Minimum coefficient in formula:   BlendOctaneQP!B22</t>
  </si>
  <si>
    <t xml:space="preserve">   Maximum coefficient value:        590  on &lt;RHS&gt;</t>
  </si>
  <si>
    <t xml:space="preserve">   Maximum coefficient in formula:   BlendOctaneQP!C22</t>
  </si>
  <si>
    <t xml:space="preserve"> MODEL TYPE:</t>
  </si>
  <si>
    <t>Nonlinear (Nonlinear Program)</t>
  </si>
  <si>
    <t xml:space="preserve"> SOLUTION STATUS:        </t>
  </si>
  <si>
    <t>LOCALLY OPTIMAL (see messages below)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</si>
  <si>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</si>
  <si>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</si>
  <si>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</si>
  <si>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</si>
  <si>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>. . .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</si>
  <si>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</si>
  <si>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</si>
  <si>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</si>
  <si>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</si>
  <si>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</si>
  <si>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>Multistart   -   Best Run Index: 1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</si>
  <si>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</si>
  <si>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</si>
  <si>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</si>
  <si>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</si>
  <si>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1 Seconds</t>
  </si>
  <si>
    <t xml:space="preserve"> Extracting Data          </t>
  </si>
  <si>
    <t>0 Hours  0 Minutes  0 Seconds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</si>
  <si>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</si>
  <si>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</si>
  <si>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</si>
  <si>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</si>
  <si>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WBQUADPRODUCT Function:   Detected</t>
  </si>
  <si>
    <t xml:space="preserve">   Parameters / WBLS_IPARAM_USE_NAMEDATA:   1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</si>
  <si>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</si>
  <si>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</si>
  <si>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</si>
  <si>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</si>
  <si>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</si>
  <si>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</si>
  <si>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</si>
  <si>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</si>
  <si>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</si>
  <si>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</si>
  <si>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</si>
  <si>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</si>
  <si>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BlendOctaneQP!B25</t>
  </si>
  <si>
    <t xml:space="preserve">   BlendOctaneQP!C25</t>
  </si>
  <si>
    <t xml:space="preserve">   BlendOctaneQP!D25</t>
  </si>
  <si>
    <t xml:space="preserve">   BlendOctaneQP!E25</t>
  </si>
  <si>
    <t xml:space="preserve">   BlendOctaneQP!F25</t>
  </si>
  <si>
    <t xml:space="preserve">   BlendOctaneQP!G25</t>
  </si>
  <si>
    <t xml:space="preserve">   BlendOctaneQP!A29</t>
  </si>
  <si>
    <t xml:space="preserve">   List of contributors to nonlinear cells:</t>
  </si>
  <si>
    <t xml:space="preserve">   BlendOctaneQP!B20</t>
  </si>
  <si>
    <t xml:space="preserve">   BlendOctaneQP!C20</t>
  </si>
  <si>
    <t xml:space="preserve">   BlendOctaneQP!D20</t>
  </si>
  <si>
    <t xml:space="preserve">   BlendOctaneQP!E20</t>
  </si>
  <si>
    <t xml:space="preserve">   BlendOctaneQP!F20</t>
  </si>
  <si>
    <t xml:space="preserve">   BlendOctaneQP!G20</t>
  </si>
  <si>
    <t xml:space="preserve">   BlendOctaneQP!A23</t>
  </si>
  <si>
    <t xml:space="preserve"> End of Report</t>
  </si>
  <si>
    <t xml:space="preserve"> DATE GENERATED:</t>
  </si>
  <si>
    <t xml:space="preserve">   Total Cells                         86</t>
  </si>
  <si>
    <t xml:space="preserve">     Numerics                          79</t>
  </si>
  <si>
    <t xml:space="preserve">       Constants                       62</t>
  </si>
  <si>
    <t xml:space="preserve">   Option Detected / WBFORMAT:   \temp\myfile.mpi</t>
  </si>
  <si>
    <t>Keywords: Blending,  Excel, Fuel, Gasoline, MON, Motor Octane, Nonlinear,</t>
  </si>
  <si>
    <t xml:space="preserve">      Quadratic, Refinery, What'sBest</t>
  </si>
  <si>
    <t>Quadratic interaction terms between pairs of RM, e.g.,  ALKY+HCAT hurt (-17) MON.</t>
  </si>
  <si>
    <t xml:space="preserve">  whereas LSTR &amp; LCAT together help (+6.8) MON.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</si>
</sst>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1"/>
      <color indexed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13">
    <xf numFmtId="0" fontId="0" fillId="0" borderId="0" xfId="0"/>
    <xf numFmtId="0" fontId="0" fillId="8" borderId="8" xfId="15" applyFont="1"/>
    <xf numFmtId="0" fontId="18" fillId="0" borderId="0" xfId="0" applyFont="1"/>
    <xf numFmtId="0" fontId="0" fillId="0" borderId="0" xfId="0" applyAlignment="1" applyProtection="1">
      <alignment horizontal="center"/>
      <protection locked="0"/>
    </xf>
    <xf numFmtId="0" fontId="19" fillId="0" borderId="0" xfId="0" applyFont="1"/>
    <xf numFmtId="0" fontId="1" fillId="33" borderId="0" xfId="43">
      <protection locked="0"/>
    </xf>
    <xf numFmtId="0" fontId="20" fillId="0" borderId="0" xfId="0" applyFont="1"/>
    <xf numFmtId="165" fontId="20" fillId="0" borderId="0" xfId="0" applyNumberFormat="1" applyFont="1" applyAlignment="1">
      <alignment horizontal="left"/>
    </xf>
    <xf numFmtId="166" fontId="20" fillId="0" borderId="0" xfId="0" applyNumberFormat="1" applyFont="1" applyAlignment="1">
      <alignment horizontal="left"/>
    </xf>
    <xf numFmtId="0" fontId="21" fillId="0" borderId="0" xfId="0" applyFont="1"/>
    <xf numFmtId="0" fontId="20" fillId="0" borderId="0" xfId="0" applyFont="1" applyAlignment="1">
      <alignment horizontal="left"/>
    </xf>
    <xf numFmtId="164" fontId="20" fillId="0" borderId="0" xfId="0" applyNumberFormat="1" applyFont="1" applyAlignment="1">
      <alignment horizontal="left"/>
    </xf>
    <xf numFmtId="0" fontId="22" fillId="6" borderId="5" xfId="42" applyFont="1" applyFill="1" applyBorder="1">
      <protection locked="0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871D0C5A-D11A-46F0-8DD7-F39ECC4DF0F2}"/>
    <cellStyle name="Bad" xfId="7" builtinId="27" customBuiltin="1"/>
    <cellStyle name="Best" xfId="43" xr:uid="{FD9E7911-299A-4E29-A0DE-34A6CC9DEFF5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quadproduct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D9800-03D5-4D20-B70A-1E4757400368}">
  <dimension ref="A1:D90"/>
  <sheetViews>
    <sheetView showGridLines="0" workbookViewId="0"/>
  </sheetViews>
  <sheetFormatPr defaultRowHeight="14.5" x14ac:dyDescent="0.35"/>
  <cols>
    <col min="1" max="6" width="30.6328125" customWidth="1"/>
  </cols>
  <sheetData>
    <row r="1" spans="1:4" x14ac:dyDescent="0.35">
      <c r="A1" s="6" t="s">
        <v>26</v>
      </c>
      <c r="B1" s="6"/>
      <c r="C1" s="6"/>
      <c r="D1" s="6"/>
    </row>
    <row r="2" spans="1:4" x14ac:dyDescent="0.35">
      <c r="A2" s="6" t="s">
        <v>27</v>
      </c>
      <c r="B2" s="6"/>
      <c r="C2" s="6"/>
      <c r="D2" s="6"/>
    </row>
    <row r="3" spans="1:4" x14ac:dyDescent="0.35">
      <c r="A3" s="6"/>
      <c r="B3" s="6"/>
      <c r="C3" s="6"/>
      <c r="D3" s="6"/>
    </row>
    <row r="4" spans="1:4" x14ac:dyDescent="0.35">
      <c r="A4" s="6" t="s">
        <v>100</v>
      </c>
      <c r="B4" s="7">
        <v>45289.627025462964</v>
      </c>
      <c r="C4" s="8">
        <v>45289.627025462964</v>
      </c>
      <c r="D4" s="6"/>
    </row>
    <row r="5" spans="1:4" x14ac:dyDescent="0.35">
      <c r="A5" s="6"/>
      <c r="B5" s="6"/>
      <c r="C5" s="6"/>
      <c r="D5" s="6"/>
    </row>
    <row r="6" spans="1:4" x14ac:dyDescent="0.35">
      <c r="A6" s="6"/>
      <c r="B6" s="6"/>
      <c r="C6" s="6"/>
      <c r="D6" s="6"/>
    </row>
    <row r="7" spans="1:4" x14ac:dyDescent="0.35">
      <c r="A7" s="6" t="s">
        <v>28</v>
      </c>
      <c r="B7" s="6"/>
      <c r="C7" s="6"/>
      <c r="D7" s="6"/>
    </row>
    <row r="8" spans="1:4" x14ac:dyDescent="0.35">
      <c r="A8" s="6"/>
      <c r="B8" s="6"/>
      <c r="C8" s="6"/>
      <c r="D8" s="6"/>
    </row>
    <row r="9" spans="1:4" x14ac:dyDescent="0.35">
      <c r="A9" s="6" t="s">
        <v>29</v>
      </c>
      <c r="B9" s="6"/>
      <c r="C9" s="6"/>
      <c r="D9" s="6"/>
    </row>
    <row r="10" spans="1:4" x14ac:dyDescent="0.35">
      <c r="A10" s="6" t="s">
        <v>30</v>
      </c>
      <c r="B10" s="6"/>
      <c r="C10" s="6"/>
      <c r="D10" s="6"/>
    </row>
    <row r="11" spans="1:4" x14ac:dyDescent="0.35">
      <c r="A11" s="6" t="s">
        <v>101</v>
      </c>
      <c r="B11" s="6"/>
      <c r="C11" s="6"/>
      <c r="D11" s="6"/>
    </row>
    <row r="12" spans="1:4" x14ac:dyDescent="0.35">
      <c r="A12" s="6" t="s">
        <v>102</v>
      </c>
      <c r="B12" s="6"/>
      <c r="C12" s="6"/>
      <c r="D12" s="6"/>
    </row>
    <row r="13" spans="1:4" x14ac:dyDescent="0.35">
      <c r="A13" s="6" t="s">
        <v>31</v>
      </c>
      <c r="B13" s="6"/>
      <c r="C13" s="6"/>
      <c r="D13" s="6"/>
    </row>
    <row r="14" spans="1:4" x14ac:dyDescent="0.35">
      <c r="A14" s="6" t="s">
        <v>32</v>
      </c>
      <c r="B14" s="6"/>
      <c r="C14" s="6"/>
      <c r="D14" s="6"/>
    </row>
    <row r="15" spans="1:4" x14ac:dyDescent="0.35">
      <c r="A15" s="6" t="s">
        <v>33</v>
      </c>
      <c r="B15" s="6"/>
      <c r="C15" s="6"/>
      <c r="D15" s="6"/>
    </row>
    <row r="16" spans="1:4" x14ac:dyDescent="0.35">
      <c r="A16" s="6" t="s">
        <v>34</v>
      </c>
      <c r="B16" s="6"/>
      <c r="C16" s="6"/>
      <c r="D16" s="6"/>
    </row>
    <row r="17" spans="1:4" x14ac:dyDescent="0.35">
      <c r="A17" s="6" t="s">
        <v>103</v>
      </c>
      <c r="B17" s="6"/>
      <c r="C17" s="6"/>
      <c r="D17" s="6"/>
    </row>
    <row r="18" spans="1:4" x14ac:dyDescent="0.35">
      <c r="A18" s="6" t="s">
        <v>35</v>
      </c>
      <c r="B18" s="6"/>
      <c r="C18" s="6"/>
      <c r="D18" s="6"/>
    </row>
    <row r="19" spans="1:4" x14ac:dyDescent="0.35">
      <c r="A19" s="6" t="s">
        <v>36</v>
      </c>
      <c r="B19" s="6"/>
      <c r="C19" s="6"/>
      <c r="D19" s="6"/>
    </row>
    <row r="20" spans="1:4" x14ac:dyDescent="0.35">
      <c r="A20" s="6" t="s">
        <v>37</v>
      </c>
      <c r="B20" s="6"/>
      <c r="C20" s="6"/>
      <c r="D20" s="6"/>
    </row>
    <row r="21" spans="1:4" x14ac:dyDescent="0.35">
      <c r="A21" s="6" t="s">
        <v>38</v>
      </c>
      <c r="B21" s="6"/>
      <c r="C21" s="6"/>
      <c r="D21" s="6"/>
    </row>
    <row r="22" spans="1:4" x14ac:dyDescent="0.35">
      <c r="A22" s="6" t="s">
        <v>39</v>
      </c>
      <c r="B22" s="6"/>
      <c r="C22" s="6"/>
      <c r="D22" s="6"/>
    </row>
    <row r="23" spans="1:4" x14ac:dyDescent="0.35">
      <c r="A23" s="6"/>
      <c r="B23" s="6"/>
      <c r="C23" s="6"/>
      <c r="D23" s="6"/>
    </row>
    <row r="24" spans="1:4" x14ac:dyDescent="0.35">
      <c r="A24" s="6" t="s">
        <v>40</v>
      </c>
      <c r="B24" s="6"/>
      <c r="C24" s="6"/>
      <c r="D24" s="6"/>
    </row>
    <row r="25" spans="1:4" x14ac:dyDescent="0.35">
      <c r="A25" s="6" t="s">
        <v>41</v>
      </c>
      <c r="B25" s="6"/>
      <c r="C25" s="6"/>
      <c r="D25" s="6"/>
    </row>
    <row r="26" spans="1:4" x14ac:dyDescent="0.35">
      <c r="A26" s="6" t="s">
        <v>42</v>
      </c>
      <c r="B26" s="6"/>
      <c r="C26" s="6"/>
      <c r="D26" s="6"/>
    </row>
    <row r="27" spans="1:4" x14ac:dyDescent="0.35">
      <c r="A27" s="6" t="s">
        <v>43</v>
      </c>
      <c r="B27" s="6"/>
      <c r="C27" s="6"/>
      <c r="D27" s="6"/>
    </row>
    <row r="28" spans="1:4" x14ac:dyDescent="0.35">
      <c r="A28" s="6"/>
      <c r="B28" s="6"/>
      <c r="C28" s="6"/>
      <c r="D28" s="6"/>
    </row>
    <row r="29" spans="1:4" x14ac:dyDescent="0.35">
      <c r="A29" s="6" t="s">
        <v>44</v>
      </c>
      <c r="B29" s="6" t="s">
        <v>45</v>
      </c>
      <c r="C29" s="6"/>
      <c r="D29" s="6"/>
    </row>
    <row r="30" spans="1:4" x14ac:dyDescent="0.35">
      <c r="A30" s="6"/>
      <c r="B30" s="6"/>
      <c r="C30" s="6"/>
      <c r="D30" s="6"/>
    </row>
    <row r="31" spans="1:4" x14ac:dyDescent="0.35">
      <c r="A31" s="6" t="s">
        <v>46</v>
      </c>
      <c r="B31" s="9" t="s">
        <v>47</v>
      </c>
      <c r="C31" s="6"/>
      <c r="D31" s="6"/>
    </row>
    <row r="32" spans="1:4" x14ac:dyDescent="0.35">
      <c r="A32" s="6"/>
      <c r="B32" s="6"/>
      <c r="C32" s="6"/>
      <c r="D32" s="6"/>
    </row>
    <row r="33" spans="1:4" x14ac:dyDescent="0.35">
      <c r="A33" s="6" t="s">
        <v>48</v>
      </c>
      <c r="B33" s="10" t="s">
        <v>49</v>
      </c>
      <c r="C33" s="6"/>
      <c r="D33" s="6"/>
    </row>
    <row r="34" spans="1:4" x14ac:dyDescent="0.35">
      <c r="A34" s="6"/>
      <c r="B34" s="6"/>
      <c r="C34" s="6"/>
      <c r="D34" s="6"/>
    </row>
    <row r="35" spans="1:4" x14ac:dyDescent="0.35">
      <c r="A35" s="6" t="s">
        <v>50</v>
      </c>
      <c r="B35" s="11">
        <v>27189.141977546002</v>
      </c>
      <c r="C35" s="6"/>
      <c r="D35" s="6"/>
    </row>
    <row r="36" spans="1:4" x14ac:dyDescent="0.35">
      <c r="A36" s="6"/>
      <c r="B36" s="6"/>
      <c r="C36" s="6"/>
      <c r="D36" s="6"/>
    </row>
    <row r="37" spans="1:4" x14ac:dyDescent="0.35">
      <c r="A37" s="6" t="s">
        <v>51</v>
      </c>
      <c r="B37" s="11" t="s">
        <v>52</v>
      </c>
      <c r="C37" s="6"/>
      <c r="D37" s="6"/>
    </row>
    <row r="38" spans="1:4" x14ac:dyDescent="0.35">
      <c r="A38" s="6"/>
      <c r="B38" s="6"/>
      <c r="C38" s="6"/>
      <c r="D38" s="6"/>
    </row>
    <row r="39" spans="1:4" x14ac:dyDescent="0.35">
      <c r="A39" s="6" t="s">
        <v>53</v>
      </c>
      <c r="B39" s="11">
        <v>9.9999999999999995E-8</v>
      </c>
      <c r="C39" s="6"/>
      <c r="D39" s="6"/>
    </row>
    <row r="40" spans="1:4" x14ac:dyDescent="0.35">
      <c r="A40" s="6"/>
      <c r="B40" s="6"/>
      <c r="C40" s="6"/>
      <c r="D40" s="6"/>
    </row>
    <row r="41" spans="1:4" x14ac:dyDescent="0.35">
      <c r="A41" s="6" t="s">
        <v>54</v>
      </c>
      <c r="B41" s="11">
        <v>8.3251417493102E-7</v>
      </c>
      <c r="C41" s="6"/>
      <c r="D41" s="6"/>
    </row>
    <row r="42" spans="1:4" x14ac:dyDescent="0.35">
      <c r="A42" s="6"/>
      <c r="B42" s="6"/>
      <c r="C42" s="6"/>
      <c r="D42" s="6"/>
    </row>
    <row r="43" spans="1:4" x14ac:dyDescent="0.35">
      <c r="A43" s="6" t="s">
        <v>55</v>
      </c>
      <c r="B43" s="6" t="s">
        <v>56</v>
      </c>
      <c r="C43" s="6"/>
      <c r="D43" s="6"/>
    </row>
    <row r="44" spans="1:4" x14ac:dyDescent="0.35">
      <c r="A44" s="6"/>
      <c r="B44" s="6"/>
      <c r="C44" s="6"/>
      <c r="D44" s="6"/>
    </row>
    <row r="45" spans="1:4" x14ac:dyDescent="0.35">
      <c r="A45" s="6" t="s">
        <v>57</v>
      </c>
      <c r="B45" s="6" t="s">
        <v>58</v>
      </c>
      <c r="C45" s="6"/>
      <c r="D45" s="6"/>
    </row>
    <row r="46" spans="1:4" x14ac:dyDescent="0.35">
      <c r="A46" s="6"/>
      <c r="B46" s="6"/>
      <c r="C46" s="6"/>
      <c r="D46" s="6"/>
    </row>
    <row r="47" spans="1:4" x14ac:dyDescent="0.35">
      <c r="A47" s="6" t="s">
        <v>59</v>
      </c>
      <c r="B47" s="11">
        <v>80</v>
      </c>
      <c r="C47" s="6"/>
      <c r="D47" s="6"/>
    </row>
    <row r="48" spans="1:4" x14ac:dyDescent="0.35">
      <c r="A48" s="6"/>
      <c r="B48" s="6"/>
      <c r="C48" s="6"/>
      <c r="D48" s="6"/>
    </row>
    <row r="49" spans="1:4" x14ac:dyDescent="0.35">
      <c r="A49" s="6" t="s">
        <v>60</v>
      </c>
      <c r="B49" s="11" t="s">
        <v>52</v>
      </c>
      <c r="C49" s="6"/>
      <c r="D49" s="6"/>
    </row>
    <row r="50" spans="1:4" x14ac:dyDescent="0.35">
      <c r="A50" s="6"/>
      <c r="B50" s="6"/>
      <c r="C50" s="6"/>
      <c r="D50" s="6"/>
    </row>
    <row r="51" spans="1:4" x14ac:dyDescent="0.35">
      <c r="A51" s="6" t="s">
        <v>61</v>
      </c>
      <c r="B51" s="11" t="s">
        <v>52</v>
      </c>
      <c r="C51" s="6"/>
      <c r="D51" s="6"/>
    </row>
    <row r="52" spans="1:4" x14ac:dyDescent="0.35">
      <c r="A52" s="6"/>
      <c r="B52" s="6"/>
      <c r="C52" s="6"/>
      <c r="D52" s="6"/>
    </row>
    <row r="53" spans="1:4" x14ac:dyDescent="0.35">
      <c r="A53" s="6" t="s">
        <v>62</v>
      </c>
      <c r="B53" s="6" t="s">
        <v>63</v>
      </c>
      <c r="C53" s="6"/>
      <c r="D53" s="6"/>
    </row>
    <row r="54" spans="1:4" x14ac:dyDescent="0.35">
      <c r="A54" s="6" t="s">
        <v>64</v>
      </c>
      <c r="B54" s="6" t="s">
        <v>65</v>
      </c>
      <c r="C54" s="6"/>
      <c r="D54" s="6"/>
    </row>
    <row r="55" spans="1:4" x14ac:dyDescent="0.35">
      <c r="A55" s="6" t="s">
        <v>66</v>
      </c>
      <c r="B55" s="6" t="s">
        <v>65</v>
      </c>
      <c r="C55" s="6"/>
      <c r="D55" s="6"/>
    </row>
    <row r="56" spans="1:4" x14ac:dyDescent="0.35">
      <c r="A56" s="6" t="s">
        <v>67</v>
      </c>
      <c r="B56" s="6" t="s">
        <v>65</v>
      </c>
      <c r="C56" s="6"/>
      <c r="D56" s="6"/>
    </row>
    <row r="57" spans="1:4" x14ac:dyDescent="0.35">
      <c r="A57" s="6" t="s">
        <v>68</v>
      </c>
      <c r="B57" s="6" t="s">
        <v>65</v>
      </c>
      <c r="C57" s="6"/>
      <c r="D57" s="6"/>
    </row>
    <row r="58" spans="1:4" x14ac:dyDescent="0.35">
      <c r="A58" s="6"/>
      <c r="B58" s="6"/>
      <c r="C58" s="6"/>
      <c r="D58" s="6"/>
    </row>
    <row r="59" spans="1:4" x14ac:dyDescent="0.35">
      <c r="A59" s="6" t="s">
        <v>69</v>
      </c>
      <c r="B59" s="6"/>
      <c r="C59" s="6"/>
      <c r="D59" s="6"/>
    </row>
    <row r="60" spans="1:4" x14ac:dyDescent="0.35">
      <c r="A60" s="6"/>
      <c r="B60" s="6"/>
      <c r="C60" s="6"/>
      <c r="D60" s="6"/>
    </row>
    <row r="61" spans="1:4" x14ac:dyDescent="0.35">
      <c r="A61" s="6" t="s">
        <v>70</v>
      </c>
      <c r="B61" s="6"/>
      <c r="C61" s="6"/>
      <c r="D61" s="6"/>
    </row>
    <row r="62" spans="1:4" x14ac:dyDescent="0.35">
      <c r="A62" s="6" t="s">
        <v>71</v>
      </c>
      <c r="B62" s="6"/>
      <c r="C62" s="6"/>
      <c r="D62" s="6"/>
    </row>
    <row r="63" spans="1:4" x14ac:dyDescent="0.35">
      <c r="A63" s="6" t="s">
        <v>104</v>
      </c>
      <c r="B63" s="6"/>
      <c r="C63" s="6"/>
      <c r="D63" s="6"/>
    </row>
    <row r="64" spans="1:4" x14ac:dyDescent="0.35">
      <c r="A64" s="6"/>
      <c r="B64" s="6"/>
      <c r="C64" s="6"/>
      <c r="D64" s="6"/>
    </row>
    <row r="65" spans="1:4" x14ac:dyDescent="0.35">
      <c r="A65" s="6" t="s">
        <v>72</v>
      </c>
      <c r="B65" s="6"/>
      <c r="C65" s="6"/>
      <c r="D65" s="6"/>
    </row>
    <row r="66" spans="1:4" x14ac:dyDescent="0.35">
      <c r="A66" s="6"/>
      <c r="B66" s="6"/>
      <c r="C66" s="6"/>
      <c r="D66" s="6"/>
    </row>
    <row r="67" spans="1:4" x14ac:dyDescent="0.35">
      <c r="A67" s="6" t="s">
        <v>73</v>
      </c>
      <c r="B67" s="6"/>
      <c r="C67" s="6"/>
      <c r="D67" s="6"/>
    </row>
    <row r="68" spans="1:4" x14ac:dyDescent="0.35">
      <c r="A68" s="6" t="s">
        <v>74</v>
      </c>
      <c r="B68" s="6"/>
      <c r="C68" s="6"/>
      <c r="D68" s="6"/>
    </row>
    <row r="69" spans="1:4" x14ac:dyDescent="0.35">
      <c r="A69" s="6" t="s">
        <v>75</v>
      </c>
      <c r="B69" s="6"/>
      <c r="C69" s="6"/>
      <c r="D69" s="6"/>
    </row>
    <row r="70" spans="1:4" x14ac:dyDescent="0.35">
      <c r="A70" s="6" t="s">
        <v>76</v>
      </c>
      <c r="B70" s="6"/>
      <c r="C70" s="6"/>
      <c r="D70" s="6"/>
    </row>
    <row r="71" spans="1:4" x14ac:dyDescent="0.35">
      <c r="A71" s="6" t="s">
        <v>77</v>
      </c>
      <c r="B71" s="6"/>
      <c r="C71" s="6"/>
      <c r="D71" s="6"/>
    </row>
    <row r="72" spans="1:4" x14ac:dyDescent="0.35">
      <c r="A72" s="6" t="s">
        <v>78</v>
      </c>
      <c r="B72" s="6"/>
      <c r="C72" s="6"/>
      <c r="D72" s="6"/>
    </row>
    <row r="73" spans="1:4" x14ac:dyDescent="0.35">
      <c r="A73" s="6" t="s">
        <v>79</v>
      </c>
      <c r="B73" s="6"/>
      <c r="C73" s="6"/>
      <c r="D73" s="6"/>
    </row>
    <row r="74" spans="1:4" x14ac:dyDescent="0.35">
      <c r="A74" s="6" t="s">
        <v>80</v>
      </c>
      <c r="B74" s="6"/>
      <c r="C74" s="6"/>
      <c r="D74" s="6"/>
    </row>
    <row r="75" spans="1:4" x14ac:dyDescent="0.35">
      <c r="A75" s="6" t="s">
        <v>81</v>
      </c>
      <c r="B75" s="6"/>
      <c r="C75" s="6"/>
      <c r="D75" s="6"/>
    </row>
    <row r="76" spans="1:4" x14ac:dyDescent="0.35">
      <c r="A76" s="6"/>
      <c r="B76" s="6"/>
      <c r="C76" s="6"/>
      <c r="D76" s="6"/>
    </row>
    <row r="77" spans="1:4" x14ac:dyDescent="0.35">
      <c r="A77" s="6" t="s">
        <v>82</v>
      </c>
      <c r="B77" s="6"/>
      <c r="C77" s="6"/>
      <c r="D77" s="6"/>
    </row>
    <row r="78" spans="1:4" x14ac:dyDescent="0.35">
      <c r="A78" s="6"/>
      <c r="B78" s="6"/>
      <c r="C78" s="6"/>
      <c r="D78" s="6"/>
    </row>
    <row r="79" spans="1:4" x14ac:dyDescent="0.35">
      <c r="A79" s="6" t="s">
        <v>73</v>
      </c>
      <c r="B79" s="6"/>
      <c r="C79" s="6"/>
      <c r="D79" s="6"/>
    </row>
    <row r="80" spans="1:4" x14ac:dyDescent="0.35">
      <c r="A80" s="6" t="s">
        <v>83</v>
      </c>
      <c r="B80" s="6"/>
      <c r="C80" s="6"/>
      <c r="D80" s="6"/>
    </row>
    <row r="81" spans="1:4" x14ac:dyDescent="0.35">
      <c r="A81" s="6" t="s">
        <v>84</v>
      </c>
      <c r="B81" s="6" t="s">
        <v>85</v>
      </c>
      <c r="C81" s="6" t="s">
        <v>86</v>
      </c>
      <c r="D81" s="6" t="s">
        <v>87</v>
      </c>
    </row>
    <row r="82" spans="1:4" x14ac:dyDescent="0.35">
      <c r="A82" s="6" t="s">
        <v>88</v>
      </c>
      <c r="B82" s="6" t="s">
        <v>89</v>
      </c>
      <c r="C82" s="6" t="s">
        <v>90</v>
      </c>
      <c r="D82" s="6"/>
    </row>
    <row r="83" spans="1:4" x14ac:dyDescent="0.35">
      <c r="A83" s="6"/>
      <c r="B83" s="6"/>
      <c r="C83" s="6"/>
      <c r="D83" s="6"/>
    </row>
    <row r="84" spans="1:4" x14ac:dyDescent="0.35">
      <c r="A84" s="6" t="s">
        <v>73</v>
      </c>
      <c r="B84" s="6"/>
      <c r="C84" s="6"/>
      <c r="D84" s="6"/>
    </row>
    <row r="85" spans="1:4" x14ac:dyDescent="0.35">
      <c r="A85" s="6" t="s">
        <v>91</v>
      </c>
      <c r="B85" s="6"/>
      <c r="C85" s="6"/>
      <c r="D85" s="6"/>
    </row>
    <row r="86" spans="1:4" x14ac:dyDescent="0.35">
      <c r="A86" s="6" t="s">
        <v>92</v>
      </c>
      <c r="B86" s="6" t="s">
        <v>93</v>
      </c>
      <c r="C86" s="6" t="s">
        <v>94</v>
      </c>
      <c r="D86" s="6" t="s">
        <v>95</v>
      </c>
    </row>
    <row r="87" spans="1:4" x14ac:dyDescent="0.35">
      <c r="A87" s="6" t="s">
        <v>96</v>
      </c>
      <c r="B87" s="6" t="s">
        <v>97</v>
      </c>
      <c r="C87" s="6" t="s">
        <v>98</v>
      </c>
      <c r="D87" s="6" t="s">
        <v>84</v>
      </c>
    </row>
    <row r="88" spans="1:4" x14ac:dyDescent="0.35">
      <c r="A88" s="6" t="s">
        <v>85</v>
      </c>
      <c r="B88" s="6" t="s">
        <v>86</v>
      </c>
      <c r="C88" s="6" t="s">
        <v>87</v>
      </c>
      <c r="D88" s="6" t="s">
        <v>88</v>
      </c>
    </row>
    <row r="89" spans="1:4" x14ac:dyDescent="0.35">
      <c r="A89" s="6"/>
      <c r="B89" s="6"/>
      <c r="C89" s="6"/>
      <c r="D89" s="6"/>
    </row>
    <row r="90" spans="1:4" x14ac:dyDescent="0.35">
      <c r="A90" s="6" t="s">
        <v>99</v>
      </c>
      <c r="B90" s="6"/>
      <c r="C90" s="6"/>
      <c r="D9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workbookViewId="0">
      <selection activeCell="F10" sqref="F10"/>
    </sheetView>
  </sheetViews>
  <sheetFormatPr defaultRowHeight="14.5" x14ac:dyDescent="0.35"/>
  <sheetData>
    <row r="1" spans="1:11" ht="18.5" x14ac:dyDescent="0.45">
      <c r="A1" s="4" t="s">
        <v>22</v>
      </c>
    </row>
    <row r="2" spans="1:11" x14ac:dyDescent="0.35">
      <c r="A2" s="1">
        <v>90</v>
      </c>
      <c r="B2" t="s">
        <v>19</v>
      </c>
      <c r="K2" t="s">
        <v>105</v>
      </c>
    </row>
    <row r="3" spans="1:11" x14ac:dyDescent="0.35">
      <c r="A3" s="1">
        <v>140</v>
      </c>
      <c r="B3" t="s">
        <v>17</v>
      </c>
      <c r="K3" t="s">
        <v>106</v>
      </c>
    </row>
    <row r="4" spans="1:11" x14ac:dyDescent="0.35">
      <c r="B4" s="2" t="s">
        <v>14</v>
      </c>
    </row>
    <row r="5" spans="1:11" x14ac:dyDescent="0.35"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8</v>
      </c>
    </row>
    <row r="6" spans="1:11" x14ac:dyDescent="0.35">
      <c r="B6" s="2" t="s">
        <v>5</v>
      </c>
      <c r="C6" t="s">
        <v>6</v>
      </c>
    </row>
    <row r="7" spans="1:11" x14ac:dyDescent="0.35">
      <c r="B7" s="1">
        <v>105</v>
      </c>
      <c r="C7" s="1">
        <v>87</v>
      </c>
      <c r="D7" s="1">
        <v>98</v>
      </c>
      <c r="E7" s="1">
        <v>90</v>
      </c>
      <c r="F7" s="1">
        <v>101</v>
      </c>
      <c r="G7" s="1">
        <v>117</v>
      </c>
    </row>
    <row r="8" spans="1:11" x14ac:dyDescent="0.35">
      <c r="B8" s="2" t="s">
        <v>7</v>
      </c>
    </row>
    <row r="9" spans="1:11" x14ac:dyDescent="0.35">
      <c r="B9" s="1">
        <v>70</v>
      </c>
      <c r="C9" s="1">
        <v>590</v>
      </c>
      <c r="D9" s="1">
        <v>110</v>
      </c>
      <c r="E9" s="1">
        <v>150</v>
      </c>
      <c r="F9" s="1">
        <v>160</v>
      </c>
      <c r="G9" s="1">
        <v>80</v>
      </c>
    </row>
    <row r="10" spans="1:11" x14ac:dyDescent="0.35">
      <c r="B10" s="2" t="s">
        <v>12</v>
      </c>
    </row>
    <row r="11" spans="1:11" x14ac:dyDescent="0.35">
      <c r="B11" s="1">
        <v>105.4</v>
      </c>
      <c r="C11" s="1">
        <v>81.599999999999994</v>
      </c>
      <c r="D11" s="1">
        <v>91.4</v>
      </c>
      <c r="E11" s="1">
        <v>83.5</v>
      </c>
      <c r="F11" s="1">
        <v>88</v>
      </c>
      <c r="G11" s="1">
        <v>101.6</v>
      </c>
    </row>
    <row r="12" spans="1:11" x14ac:dyDescent="0.35">
      <c r="B12" t="s">
        <v>107</v>
      </c>
    </row>
    <row r="13" spans="1:11" x14ac:dyDescent="0.35">
      <c r="B13" t="s">
        <v>108</v>
      </c>
    </row>
    <row r="14" spans="1:11" x14ac:dyDescent="0.35">
      <c r="A14" t="str">
        <f>B5</f>
        <v>ALKY</v>
      </c>
      <c r="B14" s="1">
        <v>0</v>
      </c>
      <c r="C14" s="1">
        <v>-7.3</v>
      </c>
      <c r="D14" s="1">
        <v>-2.5</v>
      </c>
      <c r="E14" s="1">
        <v>-17</v>
      </c>
      <c r="F14" s="1">
        <v>-7.2</v>
      </c>
      <c r="G14" s="1">
        <v>0</v>
      </c>
    </row>
    <row r="15" spans="1:11" x14ac:dyDescent="0.35">
      <c r="A15" t="str">
        <f>C5</f>
        <v>LSTR</v>
      </c>
      <c r="B15" s="1"/>
      <c r="C15" s="1">
        <v>0</v>
      </c>
      <c r="D15" s="1">
        <v>-0.4</v>
      </c>
      <c r="E15" s="1">
        <v>1.6</v>
      </c>
      <c r="F15" s="1">
        <v>6.8</v>
      </c>
      <c r="G15" s="1">
        <v>0</v>
      </c>
    </row>
    <row r="16" spans="1:11" x14ac:dyDescent="0.35">
      <c r="A16" t="str">
        <f>D5</f>
        <v>RFRM</v>
      </c>
      <c r="B16" s="1"/>
      <c r="C16" s="1"/>
      <c r="D16" s="1">
        <v>0</v>
      </c>
      <c r="E16" s="1">
        <v>-3.8</v>
      </c>
      <c r="F16" s="1">
        <v>1.3</v>
      </c>
      <c r="G16" s="1">
        <v>0</v>
      </c>
    </row>
    <row r="17" spans="1:7" x14ac:dyDescent="0.35">
      <c r="A17" t="str">
        <f>E5</f>
        <v>HCAT</v>
      </c>
      <c r="B17" s="1"/>
      <c r="C17" s="1"/>
      <c r="D17" s="1"/>
      <c r="E17" s="1">
        <v>0</v>
      </c>
      <c r="F17" s="1">
        <v>0.5</v>
      </c>
      <c r="G17" s="1">
        <v>0</v>
      </c>
    </row>
    <row r="18" spans="1:7" x14ac:dyDescent="0.35">
      <c r="A18" t="str">
        <f>F5</f>
        <v>LCAT</v>
      </c>
      <c r="B18" s="1"/>
      <c r="C18" s="1"/>
      <c r="D18" s="1"/>
      <c r="E18" s="1"/>
      <c r="F18" s="1">
        <v>0</v>
      </c>
      <c r="G18" s="1">
        <v>0</v>
      </c>
    </row>
    <row r="19" spans="1:7" x14ac:dyDescent="0.35">
      <c r="A19" t="str">
        <f>G5</f>
        <v>BUTN</v>
      </c>
      <c r="B19" s="1"/>
      <c r="C19" s="1"/>
      <c r="D19" s="1"/>
      <c r="E19" s="1"/>
      <c r="F19" s="1"/>
      <c r="G19" s="1">
        <v>0</v>
      </c>
    </row>
    <row r="20" spans="1:7" x14ac:dyDescent="0.35">
      <c r="B20" t="s">
        <v>13</v>
      </c>
    </row>
    <row r="21" spans="1:7" x14ac:dyDescent="0.35">
      <c r="B21" s="12">
        <v>70</v>
      </c>
      <c r="C21" s="12">
        <v>227.15362221784301</v>
      </c>
      <c r="D21" s="12">
        <v>110</v>
      </c>
      <c r="E21" s="12">
        <v>0</v>
      </c>
      <c r="F21" s="12">
        <v>160</v>
      </c>
      <c r="G21" s="12">
        <v>80</v>
      </c>
    </row>
    <row r="22" spans="1:7" x14ac:dyDescent="0.35">
      <c r="B22" t="s">
        <v>16</v>
      </c>
    </row>
    <row r="23" spans="1:7" x14ac:dyDescent="0.35">
      <c r="B23" s="3" t="str">
        <f>[1]!WB(B21,"&lt;=",B9)</f>
        <v>=&lt;=</v>
      </c>
      <c r="C23" s="3" t="str">
        <f>[1]!WB(C21,"&lt;=",C9)</f>
        <v>&lt;=</v>
      </c>
      <c r="D23" s="3" t="str">
        <f>[1]!WB(D21,"&lt;=",D9)</f>
        <v>=&lt;=</v>
      </c>
      <c r="E23" s="3" t="str">
        <f>[1]!WB(E21,"&lt;=",E9)</f>
        <v>&lt;=</v>
      </c>
      <c r="F23" s="3" t="str">
        <f>[1]!WB(F21,"&lt;=",F9)</f>
        <v>=&lt;=</v>
      </c>
      <c r="G23" s="3" t="str">
        <f>[1]!WB(G21,"&lt;=",G9)</f>
        <v>=&lt;=</v>
      </c>
    </row>
    <row r="24" spans="1:7" x14ac:dyDescent="0.35">
      <c r="A24">
        <f>SUM(B21:G21)</f>
        <v>647.15362221784301</v>
      </c>
      <c r="B24" t="s">
        <v>18</v>
      </c>
    </row>
    <row r="25" spans="1:7" x14ac:dyDescent="0.35">
      <c r="B25" t="s">
        <v>15</v>
      </c>
    </row>
    <row r="26" spans="1:7" x14ac:dyDescent="0.35">
      <c r="B26">
        <f>B21/$A$24</f>
        <v>0.10816597110297375</v>
      </c>
      <c r="C26">
        <f t="shared" ref="C26:G26" si="0">C21/$A$24</f>
        <v>0.3510041733821575</v>
      </c>
      <c r="D26">
        <f t="shared" si="0"/>
        <v>0.16997509744753017</v>
      </c>
      <c r="E26">
        <f t="shared" si="0"/>
        <v>0</v>
      </c>
      <c r="F26">
        <f t="shared" si="0"/>
        <v>0.24723650537822572</v>
      </c>
      <c r="G26">
        <f t="shared" si="0"/>
        <v>0.12361825268911286</v>
      </c>
    </row>
    <row r="27" spans="1:7" x14ac:dyDescent="0.35">
      <c r="A27">
        <f>A24*A3</f>
        <v>90601.507110498016</v>
      </c>
      <c r="B27" t="s">
        <v>20</v>
      </c>
    </row>
    <row r="28" spans="1:7" x14ac:dyDescent="0.35">
      <c r="A28">
        <f>SUMPRODUCT(B21:G21,B7:G7)</f>
        <v>63412.365132952342</v>
      </c>
      <c r="B28" t="s">
        <v>21</v>
      </c>
    </row>
    <row r="29" spans="1:7" x14ac:dyDescent="0.35">
      <c r="A29" s="5">
        <f>A27-A28</f>
        <v>27189.141977545674</v>
      </c>
      <c r="B29" t="s">
        <v>23</v>
      </c>
    </row>
    <row r="30" spans="1:7" x14ac:dyDescent="0.35">
      <c r="A30">
        <f>[1]!wbquadproduct(B26:G26,B11:G11,B14:G19)</f>
        <v>89.999995020174623</v>
      </c>
      <c r="B30" t="s">
        <v>24</v>
      </c>
    </row>
    <row r="31" spans="1:7" x14ac:dyDescent="0.35">
      <c r="A31" s="3" t="str">
        <f>[1]!WB(A30,"&gt;=",A2)</f>
        <v>=&gt;=</v>
      </c>
      <c r="B31" t="s">
        <v>25</v>
      </c>
    </row>
    <row r="33" spans="1:1" x14ac:dyDescent="0.35">
      <c r="A33" t="s">
        <v>11</v>
      </c>
    </row>
    <row r="34" spans="1:1" x14ac:dyDescent="0.35">
      <c r="A34" t="s">
        <v>9</v>
      </c>
    </row>
    <row r="35" spans="1:1" x14ac:dyDescent="0.35">
      <c r="A35" t="s">
        <v>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BlendOctaneQP</vt:lpstr>
      <vt:lpstr>WBMAX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El Ess</cp:lastModifiedBy>
  <dcterms:created xsi:type="dcterms:W3CDTF">2019-03-25T17:33:35Z</dcterms:created>
  <dcterms:modified xsi:type="dcterms:W3CDTF">2024-01-01T19:00:01Z</dcterms:modified>
</cp:coreProperties>
</file>