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99B23C6B-DFDC-485F-94D9-4236C2DD41C6}" xr6:coauthVersionLast="47" xr6:coauthVersionMax="47" xr10:uidLastSave="{00000000-0000-0000-0000-000000000000}"/>
  <bookViews>
    <workbookView xWindow="2790" yWindow="345" windowWidth="23850" windowHeight="13185" activeTab="1" xr2:uid="{0E5784EF-25B5-4C6F-B391-48B01EB094B2}"/>
  </bookViews>
  <sheets>
    <sheet name="WB! Status" sheetId="42" r:id="rId1"/>
    <sheet name="Model" sheetId="1" r:id="rId2"/>
  </sheets>
  <externalReferences>
    <externalReference r:id="rId3"/>
  </externalReferences>
  <definedNames>
    <definedName name="WBBINRange0">Model!$I$15:$L$29</definedName>
    <definedName name="WBGLOBAL">1</definedName>
    <definedName name="WBMIN">Model!$A$22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28" i="1"/>
  <c r="H27" i="1"/>
  <c r="H26" i="1"/>
  <c r="H25" i="1"/>
  <c r="G29" i="1"/>
  <c r="G28" i="1"/>
  <c r="G27" i="1"/>
  <c r="G26" i="1"/>
  <c r="G25" i="1"/>
  <c r="H24" i="1"/>
  <c r="H23" i="1"/>
  <c r="H22" i="1"/>
  <c r="H21" i="1"/>
  <c r="G24" i="1"/>
  <c r="G23" i="1"/>
  <c r="G22" i="1"/>
  <c r="G21" i="1"/>
  <c r="H20" i="1"/>
  <c r="G20" i="1"/>
  <c r="H19" i="1"/>
  <c r="G19" i="1"/>
  <c r="H18" i="1"/>
  <c r="H17" i="1"/>
  <c r="G17" i="1"/>
  <c r="H16" i="1"/>
  <c r="H15" i="1"/>
  <c r="G18" i="1"/>
  <c r="G16" i="1"/>
  <c r="G15" i="1"/>
  <c r="R29" i="1"/>
  <c r="O20" i="1"/>
  <c r="O21" i="1"/>
  <c r="G8" i="1"/>
  <c r="M17" i="1"/>
  <c r="M22" i="1"/>
  <c r="P22" i="1"/>
  <c r="H9" i="1"/>
  <c r="M28" i="1"/>
  <c r="M26" i="1"/>
  <c r="H8" i="1"/>
  <c r="R27" i="1"/>
  <c r="J10" i="1"/>
  <c r="P15" i="1"/>
  <c r="Q28" i="1"/>
  <c r="R16" i="1"/>
  <c r="I6" i="1"/>
  <c r="M19" i="1"/>
  <c r="M21" i="1"/>
  <c r="O17" i="1"/>
  <c r="O29" i="1"/>
  <c r="O24" i="1"/>
  <c r="G5" i="1"/>
  <c r="M18" i="1"/>
  <c r="Q20" i="1"/>
  <c r="P29" i="1"/>
  <c r="P17" i="1"/>
  <c r="Q25" i="1"/>
  <c r="P16" i="1"/>
  <c r="R22" i="1"/>
  <c r="Q26" i="1"/>
  <c r="Q23" i="1"/>
  <c r="M25" i="1"/>
  <c r="R19" i="1"/>
  <c r="G10" i="1"/>
  <c r="Q16" i="1"/>
  <c r="P25" i="1"/>
  <c r="P23" i="1"/>
  <c r="O15" i="1"/>
  <c r="Q27" i="1"/>
  <c r="R26" i="1"/>
  <c r="O25" i="1"/>
  <c r="I10" i="1"/>
  <c r="P20" i="1"/>
  <c r="J5" i="1"/>
  <c r="I9" i="1"/>
  <c r="J6" i="1"/>
  <c r="Q17" i="1"/>
  <c r="G9" i="1"/>
  <c r="R18" i="1"/>
  <c r="O28" i="1"/>
  <c r="P28" i="1"/>
  <c r="O23" i="1"/>
  <c r="R20" i="1"/>
  <c r="M24" i="1"/>
  <c r="P27" i="1"/>
  <c r="R28" i="1"/>
  <c r="Q15" i="1"/>
  <c r="Q29" i="1"/>
  <c r="Q21" i="1"/>
  <c r="Q18" i="1"/>
  <c r="R24" i="1"/>
  <c r="Q24" i="1"/>
  <c r="I7" i="1"/>
  <c r="O22" i="1"/>
  <c r="J8" i="1"/>
  <c r="O19" i="1"/>
  <c r="M27" i="1"/>
  <c r="O18" i="1"/>
  <c r="M23" i="1"/>
  <c r="M15" i="1"/>
  <c r="P19" i="1"/>
  <c r="R21" i="1"/>
  <c r="G7" i="1"/>
  <c r="G6" i="1"/>
  <c r="I8" i="1"/>
  <c r="H5" i="1"/>
  <c r="O27" i="1"/>
  <c r="M16" i="1"/>
  <c r="M20" i="1"/>
  <c r="R15" i="1"/>
  <c r="H6" i="1"/>
  <c r="P18" i="1"/>
  <c r="P26" i="1"/>
  <c r="P21" i="1"/>
  <c r="Q22" i="1"/>
  <c r="Q19" i="1"/>
  <c r="O16" i="1"/>
  <c r="J9" i="1"/>
  <c r="I5" i="1"/>
  <c r="H10" i="1"/>
  <c r="R25" i="1"/>
  <c r="J7" i="1"/>
  <c r="H7" i="1"/>
  <c r="R23" i="1"/>
  <c r="M29" i="1"/>
  <c r="O26" i="1"/>
  <c r="P24" i="1"/>
  <c r="R17" i="1"/>
  <c r="A22" i="1" l="1"/>
</calcChain>
</file>

<file path=xl/sharedStrings.xml><?xml version="1.0" encoding="utf-8"?>
<sst xmlns="http://schemas.openxmlformats.org/spreadsheetml/2006/main" count="136" uniqueCount="124">
  <si>
    <t>Rectangle</t>
  </si>
  <si>
    <t xml:space="preserve"> X-Len</t>
  </si>
  <si>
    <t>Y-Len</t>
  </si>
  <si>
    <t>A</t>
  </si>
  <si>
    <t>B</t>
  </si>
  <si>
    <t>C</t>
  </si>
  <si>
    <t>D</t>
  </si>
  <si>
    <t>Loc-X</t>
  </si>
  <si>
    <t>Loc-Y</t>
  </si>
  <si>
    <t>At Least 1</t>
  </si>
  <si>
    <t>Enclosing Rectangle</t>
  </si>
  <si>
    <t xml:space="preserve">     </t>
  </si>
  <si>
    <t xml:space="preserve"> What'sBest!® 18.0.2.2 (Aug 28, 2023) - Lib.:14.0.5099.297 - 64-bit - Status Report -</t>
  </si>
  <si>
    <t xml:space="preserve"> - linus@lindo.com - 64-bit 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</si>
  <si>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</si>
  <si>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</si>
  <si>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</si>
  <si>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</si>
  <si>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Strings                            0</t>
  </si>
  <si>
    <t xml:space="preserve"> MODEL TYPE:</t>
  </si>
  <si>
    <t xml:space="preserve"> SOLUTION STATUS:      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</si>
  <si>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</si>
  <si>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</si>
  <si>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</si>
  <si>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</si>
  <si>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</si>
  <si>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</si>
  <si>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</si>
  <si>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</si>
  <si>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</si>
  <si>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</si>
  <si>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</si>
  <si>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</si>
  <si>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</si>
  <si>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</si>
  <si>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</si>
  <si>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</si>
  <si>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</si>
  <si>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WBBIN Range:   Detected</t>
  </si>
  <si>
    <t xml:space="preserve"> End of Report</t>
  </si>
  <si>
    <t xml:space="preserve"> DATE GENERATED:</t>
  </si>
  <si>
    <t>low</t>
  </si>
  <si>
    <t>Not too</t>
  </si>
  <si>
    <t>high</t>
  </si>
  <si>
    <t xml:space="preserve">   Locn of center of each</t>
  </si>
  <si>
    <t>Binary variables to control:</t>
  </si>
  <si>
    <t>Keywords: Layout planning, Location, Packing, Rectangles;</t>
  </si>
  <si>
    <t>Rotation not allowed.</t>
  </si>
  <si>
    <r>
      <t xml:space="preserve">Pair </t>
    </r>
    <r>
      <rPr>
        <b/>
        <i/>
        <u/>
        <sz val="11"/>
        <color theme="1"/>
        <rFont val="Calibri"/>
        <family val="2"/>
        <scheme val="minor"/>
      </rPr>
      <t>J</t>
    </r>
    <r>
      <rPr>
        <b/>
        <u/>
        <sz val="11"/>
        <color theme="1"/>
        <rFont val="Calibri"/>
        <family val="2"/>
        <scheme val="minor"/>
      </rPr>
      <t xml:space="preserve">, </t>
    </r>
    <r>
      <rPr>
        <b/>
        <i/>
        <u/>
        <sz val="11"/>
        <color theme="1"/>
        <rFont val="Calibri"/>
        <family val="2"/>
        <scheme val="minor"/>
      </rPr>
      <t>K</t>
    </r>
    <r>
      <rPr>
        <b/>
        <u/>
        <sz val="11"/>
        <color theme="1"/>
        <rFont val="Calibri"/>
        <family val="2"/>
        <scheme val="minor"/>
      </rPr>
      <t>:</t>
    </r>
  </si>
  <si>
    <r>
      <rPr>
        <b/>
        <i/>
        <u/>
        <sz val="11"/>
        <color theme="1"/>
        <rFont val="Calibri"/>
        <family val="2"/>
        <scheme val="minor"/>
      </rPr>
      <t xml:space="preserve">J </t>
    </r>
    <r>
      <rPr>
        <b/>
        <u/>
        <sz val="11"/>
        <color theme="1"/>
        <rFont val="Calibri"/>
        <family val="2"/>
        <scheme val="minor"/>
      </rPr>
      <t xml:space="preserve">above </t>
    </r>
    <r>
      <rPr>
        <b/>
        <i/>
        <u/>
        <sz val="11"/>
        <color theme="1"/>
        <rFont val="Calibri"/>
        <family val="2"/>
        <scheme val="minor"/>
      </rPr>
      <t>K</t>
    </r>
  </si>
  <si>
    <r>
      <rPr>
        <b/>
        <i/>
        <u/>
        <sz val="11"/>
        <color theme="1"/>
        <rFont val="Calibri"/>
        <family val="2"/>
        <scheme val="minor"/>
      </rPr>
      <t>J</t>
    </r>
    <r>
      <rPr>
        <b/>
        <u/>
        <sz val="11"/>
        <color theme="1"/>
        <rFont val="Calibri"/>
        <family val="2"/>
        <scheme val="minor"/>
      </rPr>
      <t xml:space="preserve"> left of </t>
    </r>
    <r>
      <rPr>
        <b/>
        <i/>
        <u/>
        <sz val="11"/>
        <color theme="1"/>
        <rFont val="Calibri"/>
        <family val="2"/>
        <scheme val="minor"/>
      </rPr>
      <t>K</t>
    </r>
  </si>
  <si>
    <r>
      <rPr>
        <b/>
        <i/>
        <u/>
        <sz val="11"/>
        <color theme="1"/>
        <rFont val="Calibri"/>
        <family val="2"/>
        <scheme val="minor"/>
      </rPr>
      <t>J</t>
    </r>
    <r>
      <rPr>
        <b/>
        <u/>
        <sz val="11"/>
        <color theme="1"/>
        <rFont val="Calibri"/>
        <family val="2"/>
        <scheme val="minor"/>
      </rPr>
      <t xml:space="preserve"> below </t>
    </r>
    <r>
      <rPr>
        <b/>
        <i/>
        <u/>
        <sz val="11"/>
        <color theme="1"/>
        <rFont val="Calibri"/>
        <family val="2"/>
        <scheme val="minor"/>
      </rPr>
      <t>K</t>
    </r>
  </si>
  <si>
    <r>
      <rPr>
        <b/>
        <i/>
        <u/>
        <sz val="11"/>
        <color theme="1"/>
        <rFont val="Calibri"/>
        <family val="2"/>
        <scheme val="minor"/>
      </rPr>
      <t>J</t>
    </r>
    <r>
      <rPr>
        <b/>
        <u/>
        <sz val="11"/>
        <color theme="1"/>
        <rFont val="Calibri"/>
        <family val="2"/>
        <scheme val="minor"/>
      </rPr>
      <t xml:space="preserve"> right of </t>
    </r>
    <r>
      <rPr>
        <b/>
        <i/>
        <u/>
        <sz val="11"/>
        <color theme="1"/>
        <rFont val="Calibri"/>
        <family val="2"/>
        <scheme val="minor"/>
      </rPr>
      <t>K</t>
    </r>
  </si>
  <si>
    <t>far  right</t>
  </si>
  <si>
    <t xml:space="preserve"> far left</t>
  </si>
  <si>
    <r>
      <t xml:space="preserve">Rectangles </t>
    </r>
    <r>
      <rPr>
        <b/>
        <i/>
        <sz val="11"/>
        <color theme="1"/>
        <rFont val="Calibri"/>
        <family val="2"/>
        <scheme val="minor"/>
      </rPr>
      <t>J</t>
    </r>
    <r>
      <rPr>
        <b/>
        <sz val="11"/>
        <color theme="1"/>
        <rFont val="Calibri"/>
        <family val="2"/>
        <scheme val="minor"/>
      </rPr>
      <t xml:space="preserve"> and </t>
    </r>
    <r>
      <rPr>
        <b/>
        <i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cannot intersect.</t>
    </r>
  </si>
  <si>
    <t>Euclid</t>
  </si>
  <si>
    <t>dist</t>
  </si>
  <si>
    <t>Objective:  Minimize distance between centers.</t>
  </si>
  <si>
    <t xml:space="preserve"> OPTIMALITY CONDITION:   </t>
  </si>
  <si>
    <t>SATISFIED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</si>
  <si>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</si>
  <si>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</si>
  <si>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</si>
  <si>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</si>
  <si>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</si>
  <si>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</si>
  <si>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</si>
  <si>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</si>
  <si>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</si>
  <si>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</si>
  <si>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</si>
  <si>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</si>
  <si>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</si>
  <si>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>E</t>
  </si>
  <si>
    <t xml:space="preserve">   Model!D5</t>
  </si>
  <si>
    <t xml:space="preserve">   Model!E5</t>
  </si>
  <si>
    <t xml:space="preserve">   Model!D6</t>
  </si>
  <si>
    <t xml:space="preserve">   Model!E6</t>
  </si>
  <si>
    <t xml:space="preserve">   Model!D7</t>
  </si>
  <si>
    <t xml:space="preserve">   Model!E7</t>
  </si>
  <si>
    <t xml:space="preserve">   Model!D8</t>
  </si>
  <si>
    <t xml:space="preserve">   Model!E8</t>
  </si>
  <si>
    <t xml:space="preserve">   Model!D9</t>
  </si>
  <si>
    <t xml:space="preserve">   Model!E9</t>
  </si>
  <si>
    <t>Place Rectangles of Specified Size in a Larger Enclosing Rectangle So They Do Not Overlap.</t>
  </si>
  <si>
    <r>
      <t xml:space="preserve">Given rectangles </t>
    </r>
    <r>
      <rPr>
        <b/>
        <i/>
        <sz val="11"/>
        <color theme="1"/>
        <rFont val="Calibri"/>
        <family val="2"/>
        <scheme val="minor"/>
      </rPr>
      <t>J</t>
    </r>
    <r>
      <rPr>
        <b/>
        <sz val="11"/>
        <color theme="1"/>
        <rFont val="Calibri"/>
        <family val="2"/>
        <scheme val="minor"/>
      </rPr>
      <t xml:space="preserve"> and</t>
    </r>
    <r>
      <rPr>
        <b/>
        <i/>
        <sz val="11"/>
        <color theme="1"/>
        <rFont val="Calibri"/>
        <family val="2"/>
        <scheme val="minor"/>
      </rPr>
      <t xml:space="preserve"> K</t>
    </r>
    <r>
      <rPr>
        <b/>
        <sz val="11"/>
        <color theme="1"/>
        <rFont val="Calibri"/>
        <family val="2"/>
        <scheme val="minor"/>
      </rPr>
      <t>, 1 of 4 non-intersecting configurations must hold.</t>
    </r>
  </si>
  <si>
    <t>F</t>
  </si>
  <si>
    <t xml:space="preserve">   Total Cells                        216</t>
  </si>
  <si>
    <t xml:space="preserve">     Numerics                         117</t>
  </si>
  <si>
    <t xml:space="preserve">       Adjustables                     72         Unlimited</t>
  </si>
  <si>
    <t xml:space="preserve">     Constraints                       99         Unlimited</t>
  </si>
  <si>
    <t xml:space="preserve">   Minimum coefficient value:        0.5  on &lt;RHS&gt;</t>
  </si>
  <si>
    <t xml:space="preserve">   Maximum coefficient value:        21.5  on Model!K28</t>
  </si>
  <si>
    <t xml:space="preserve">   Maximum coefficient in formula:   Model!Q28</t>
  </si>
  <si>
    <t xml:space="preserve">   Model!D10</t>
  </si>
  <si>
    <t xml:space="preserve">   Model!E10</t>
  </si>
  <si>
    <t xml:space="preserve">       Constants                       29</t>
  </si>
  <si>
    <t xml:space="preserve">       Formulas                        16</t>
  </si>
  <si>
    <t xml:space="preserve">   Coefficients                       454</t>
  </si>
  <si>
    <t xml:space="preserve">         Continuous                    12</t>
  </si>
  <si>
    <t xml:space="preserve">         Integers/Binaries            0/60        Unlimited</t>
  </si>
  <si>
    <t xml:space="preserve">   Globals                             12         Unlimited</t>
  </si>
  <si>
    <t>Mixed Integer / Nonlinear (Mixed Integer Second Order Cone Program)</t>
  </si>
  <si>
    <t>GLOBALLY OPTIMAL (see messages below)</t>
  </si>
  <si>
    <t>Global</t>
  </si>
  <si>
    <t>0 Hours  0 Minutes 30 Seconds</t>
  </si>
  <si>
    <t xml:space="preserve">   Global Solver Options / Strategy / Global Solver:   On</t>
  </si>
  <si>
    <t xml:space="preserve">   Minimum coefficient in formula:   Model!I5</t>
  </si>
  <si>
    <t xml:space="preserve">   Model!H15</t>
  </si>
  <si>
    <t xml:space="preserve">   Model!H16</t>
  </si>
  <si>
    <t xml:space="preserve">   Model!H17</t>
  </si>
  <si>
    <t xml:space="preserve">   Model!H18</t>
  </si>
  <si>
    <t xml:space="preserve">   Model!H19</t>
  </si>
  <si>
    <t xml:space="preserve">   Model!H20</t>
  </si>
  <si>
    <t xml:space="preserve">   Model!H21</t>
  </si>
  <si>
    <t xml:space="preserve">   Model!H22</t>
  </si>
  <si>
    <t xml:space="preserve">   Model!H23</t>
  </si>
  <si>
    <t xml:space="preserve">   Model!H24</t>
  </si>
  <si>
    <t xml:space="preserve">   Model!H25</t>
  </si>
  <si>
    <t xml:space="preserve">   Model!H26</t>
  </si>
  <si>
    <t xml:space="preserve">   Model!H27</t>
  </si>
  <si>
    <t xml:space="preserve">   Model!H28</t>
  </si>
  <si>
    <t xml:space="preserve">   Model!H29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</si>
</sst>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9">
    <xf numFmtId="0" fontId="0" fillId="0" borderId="0" xfId="0"/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164" fontId="3" fillId="0" borderId="0" xfId="0" applyNumberFormat="1" applyFont="1" applyAlignment="1">
      <alignment horizontal="left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1" applyFont="1" applyAlignment="1">
      <alignment horizontal="right"/>
    </xf>
    <xf numFmtId="0" fontId="6" fillId="0" borderId="0" xfId="2" applyFont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3" borderId="0" xfId="3" applyFont="1">
      <protection locked="0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left"/>
    </xf>
    <xf numFmtId="1" fontId="6" fillId="0" borderId="0" xfId="2" applyNumberFormat="1" applyFont="1">
      <protection locked="0"/>
    </xf>
  </cellXfs>
  <cellStyles count="4">
    <cellStyle name="Adjustable" xfId="2" xr:uid="{2406FD34-4172-4F4C-AEE1-20D9BAA75BCA}"/>
    <cellStyle name="Best" xfId="3" xr:uid="{7D93B3E7-26E8-4DB4-B4A5-1FA30F3C5ACE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13A15-3584-475B-A8C9-1608D4ED9DFE}">
  <dimension ref="A1:D91"/>
  <sheetViews>
    <sheetView showGridLines="0" workbookViewId="0"/>
  </sheetViews>
  <sheetFormatPr defaultRowHeight="15" x14ac:dyDescent="0.25"/>
  <cols>
    <col min="1" max="6" width="30.7109375" customWidth="1"/>
  </cols>
  <sheetData>
    <row r="1" spans="1:4" x14ac:dyDescent="0.25">
      <c r="A1" s="1" t="s">
        <v>12</v>
      </c>
      <c r="B1" s="1"/>
      <c r="C1" s="1"/>
      <c r="D1" s="1"/>
    </row>
    <row r="2" spans="1:4" x14ac:dyDescent="0.25">
      <c r="A2" s="1" t="s">
        <v>13</v>
      </c>
      <c r="B2" s="1"/>
      <c r="C2" s="1"/>
      <c r="D2" s="1"/>
    </row>
    <row r="3" spans="1:4" x14ac:dyDescent="0.25">
      <c r="A3" s="1"/>
      <c r="B3" s="1"/>
      <c r="C3" s="1"/>
      <c r="D3" s="1"/>
    </row>
    <row r="4" spans="1:4" x14ac:dyDescent="0.25">
      <c r="A4" s="1" t="s">
        <v>40</v>
      </c>
      <c r="B4" s="2">
        <v>45179.505428240744</v>
      </c>
      <c r="C4" s="3">
        <v>45179.505428240744</v>
      </c>
      <c r="D4" s="1"/>
    </row>
    <row r="5" spans="1:4" x14ac:dyDescent="0.25">
      <c r="A5" s="1"/>
      <c r="B5" s="1"/>
      <c r="C5" s="1"/>
      <c r="D5" s="1"/>
    </row>
    <row r="6" spans="1:4" x14ac:dyDescent="0.25">
      <c r="A6" s="1"/>
      <c r="B6" s="1"/>
      <c r="C6" s="1"/>
      <c r="D6" s="1"/>
    </row>
    <row r="7" spans="1:4" x14ac:dyDescent="0.25">
      <c r="A7" s="1" t="s">
        <v>14</v>
      </c>
      <c r="B7" s="1"/>
      <c r="C7" s="1"/>
      <c r="D7" s="1"/>
    </row>
    <row r="8" spans="1:4" x14ac:dyDescent="0.25">
      <c r="A8" s="1"/>
      <c r="B8" s="1"/>
      <c r="C8" s="1"/>
      <c r="D8" s="1"/>
    </row>
    <row r="9" spans="1:4" x14ac:dyDescent="0.25">
      <c r="A9" s="1" t="s">
        <v>15</v>
      </c>
      <c r="B9" s="1"/>
      <c r="C9" s="1"/>
      <c r="D9" s="1"/>
    </row>
    <row r="10" spans="1:4" x14ac:dyDescent="0.25">
      <c r="A10" s="1" t="s">
        <v>16</v>
      </c>
      <c r="B10" s="1"/>
      <c r="C10" s="1"/>
      <c r="D10" s="1"/>
    </row>
    <row r="11" spans="1:4" x14ac:dyDescent="0.25">
      <c r="A11" s="1" t="s">
        <v>88</v>
      </c>
      <c r="B11" s="1"/>
      <c r="C11" s="1"/>
      <c r="D11" s="1"/>
    </row>
    <row r="12" spans="1:4" x14ac:dyDescent="0.25">
      <c r="A12" s="1" t="s">
        <v>89</v>
      </c>
      <c r="B12" s="1"/>
      <c r="C12" s="1"/>
      <c r="D12" s="1"/>
    </row>
    <row r="13" spans="1:4" x14ac:dyDescent="0.25">
      <c r="A13" s="1" t="s">
        <v>90</v>
      </c>
      <c r="B13" s="1"/>
      <c r="C13" s="1"/>
      <c r="D13" s="1"/>
    </row>
    <row r="14" spans="1:4" x14ac:dyDescent="0.25">
      <c r="A14" s="1" t="s">
        <v>100</v>
      </c>
      <c r="B14" s="1"/>
      <c r="C14" s="1"/>
      <c r="D14" s="1"/>
    </row>
    <row r="15" spans="1:4" x14ac:dyDescent="0.25">
      <c r="A15" s="1" t="s">
        <v>17</v>
      </c>
      <c r="B15" s="1"/>
      <c r="C15" s="1"/>
      <c r="D15" s="1"/>
    </row>
    <row r="16" spans="1:4" x14ac:dyDescent="0.25">
      <c r="A16" s="1" t="s">
        <v>101</v>
      </c>
      <c r="B16" s="1"/>
      <c r="C16" s="1"/>
      <c r="D16" s="1"/>
    </row>
    <row r="17" spans="1:4" x14ac:dyDescent="0.25">
      <c r="A17" s="1" t="s">
        <v>97</v>
      </c>
      <c r="B17" s="1"/>
      <c r="C17" s="1"/>
      <c r="D17" s="1"/>
    </row>
    <row r="18" spans="1:4" x14ac:dyDescent="0.25">
      <c r="A18" s="1" t="s">
        <v>98</v>
      </c>
      <c r="B18" s="1"/>
      <c r="C18" s="1"/>
      <c r="D18" s="1"/>
    </row>
    <row r="19" spans="1:4" x14ac:dyDescent="0.25">
      <c r="A19" s="1" t="s">
        <v>18</v>
      </c>
      <c r="B19" s="1"/>
      <c r="C19" s="1"/>
      <c r="D19" s="1"/>
    </row>
    <row r="20" spans="1:4" x14ac:dyDescent="0.25">
      <c r="A20" s="1" t="s">
        <v>91</v>
      </c>
      <c r="B20" s="1"/>
      <c r="C20" s="1"/>
      <c r="D20" s="1"/>
    </row>
    <row r="21" spans="1:4" x14ac:dyDescent="0.25">
      <c r="A21" s="1" t="s">
        <v>102</v>
      </c>
      <c r="B21" s="1"/>
      <c r="C21" s="1"/>
      <c r="D21" s="1"/>
    </row>
    <row r="22" spans="1:4" x14ac:dyDescent="0.25">
      <c r="A22" s="1" t="s">
        <v>99</v>
      </c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 t="s">
        <v>92</v>
      </c>
      <c r="B24" s="1"/>
      <c r="C24" s="1"/>
      <c r="D24" s="1"/>
    </row>
    <row r="25" spans="1:4" x14ac:dyDescent="0.25">
      <c r="A25" s="1" t="s">
        <v>108</v>
      </c>
      <c r="B25" s="1"/>
      <c r="C25" s="1"/>
      <c r="D25" s="1"/>
    </row>
    <row r="26" spans="1:4" x14ac:dyDescent="0.25">
      <c r="A26" s="1" t="s">
        <v>93</v>
      </c>
      <c r="B26" s="1"/>
      <c r="C26" s="1"/>
      <c r="D26" s="1"/>
    </row>
    <row r="27" spans="1:4" x14ac:dyDescent="0.25">
      <c r="A27" s="1" t="s">
        <v>94</v>
      </c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 t="s">
        <v>19</v>
      </c>
      <c r="B29" s="1" t="s">
        <v>103</v>
      </c>
      <c r="C29" s="1"/>
      <c r="D29" s="1"/>
    </row>
    <row r="30" spans="1:4" x14ac:dyDescent="0.25">
      <c r="A30" s="1"/>
      <c r="B30" s="1"/>
      <c r="C30" s="1"/>
      <c r="D30" s="1"/>
    </row>
    <row r="31" spans="1:4" x14ac:dyDescent="0.25">
      <c r="A31" s="1" t="s">
        <v>20</v>
      </c>
      <c r="B31" s="4" t="s">
        <v>104</v>
      </c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 t="s">
        <v>59</v>
      </c>
      <c r="B33" s="17" t="s">
        <v>60</v>
      </c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 t="s">
        <v>21</v>
      </c>
      <c r="B35" s="5">
        <v>84.562450507923003</v>
      </c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 t="s">
        <v>22</v>
      </c>
      <c r="B37" s="5">
        <v>84.562450507923003</v>
      </c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 t="s">
        <v>23</v>
      </c>
      <c r="B39" s="5">
        <v>1.0000000000000001E-5</v>
      </c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 t="s">
        <v>24</v>
      </c>
      <c r="B41" s="5">
        <v>0</v>
      </c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 t="s">
        <v>25</v>
      </c>
      <c r="B43" s="1" t="s">
        <v>26</v>
      </c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 t="s">
        <v>27</v>
      </c>
      <c r="B45" s="1" t="s">
        <v>105</v>
      </c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 t="s">
        <v>28</v>
      </c>
      <c r="B47" s="5">
        <v>236224</v>
      </c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 t="s">
        <v>29</v>
      </c>
      <c r="B49" s="5">
        <v>22200</v>
      </c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 t="s">
        <v>30</v>
      </c>
      <c r="B51" s="5">
        <v>0</v>
      </c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 t="s">
        <v>31</v>
      </c>
      <c r="B53" s="1" t="s">
        <v>106</v>
      </c>
      <c r="C53" s="1"/>
      <c r="D53" s="1"/>
    </row>
    <row r="54" spans="1:4" x14ac:dyDescent="0.25">
      <c r="A54" s="1" t="s">
        <v>33</v>
      </c>
      <c r="B54" s="1" t="s">
        <v>32</v>
      </c>
      <c r="C54" s="1"/>
      <c r="D54" s="1"/>
    </row>
    <row r="55" spans="1:4" x14ac:dyDescent="0.25">
      <c r="A55" s="1" t="s">
        <v>34</v>
      </c>
      <c r="B55" s="1" t="s">
        <v>32</v>
      </c>
      <c r="C55" s="1"/>
      <c r="D55" s="1"/>
    </row>
    <row r="56" spans="1:4" x14ac:dyDescent="0.25">
      <c r="A56" s="1" t="s">
        <v>35</v>
      </c>
      <c r="B56" s="1" t="s">
        <v>32</v>
      </c>
      <c r="C56" s="1"/>
      <c r="D56" s="1"/>
    </row>
    <row r="57" spans="1:4" x14ac:dyDescent="0.25">
      <c r="A57" s="1" t="s">
        <v>36</v>
      </c>
      <c r="B57" s="1" t="s">
        <v>106</v>
      </c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 t="s">
        <v>37</v>
      </c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 t="s">
        <v>38</v>
      </c>
      <c r="B61" s="1"/>
      <c r="C61" s="1"/>
      <c r="D61" s="1"/>
    </row>
    <row r="62" spans="1:4" x14ac:dyDescent="0.25">
      <c r="A62" s="1" t="s">
        <v>107</v>
      </c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 t="s">
        <v>61</v>
      </c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 t="s">
        <v>62</v>
      </c>
      <c r="B66" s="1"/>
      <c r="C66" s="1"/>
      <c r="D66" s="1"/>
    </row>
    <row r="67" spans="1:4" x14ac:dyDescent="0.25">
      <c r="A67" s="1" t="s">
        <v>63</v>
      </c>
      <c r="B67" s="1"/>
      <c r="C67" s="1"/>
      <c r="D67" s="1"/>
    </row>
    <row r="68" spans="1:4" x14ac:dyDescent="0.25">
      <c r="A68" s="1" t="s">
        <v>64</v>
      </c>
      <c r="B68" s="1"/>
      <c r="C68" s="1"/>
      <c r="D68" s="1"/>
    </row>
    <row r="69" spans="1:4" x14ac:dyDescent="0.25">
      <c r="A69" s="1" t="s">
        <v>65</v>
      </c>
      <c r="B69" s="1"/>
      <c r="C69" s="1"/>
      <c r="D69" s="1"/>
    </row>
    <row r="70" spans="1:4" x14ac:dyDescent="0.25">
      <c r="A70" s="1" t="s">
        <v>66</v>
      </c>
      <c r="B70" s="1"/>
      <c r="C70" s="1"/>
      <c r="D70" s="1"/>
    </row>
    <row r="71" spans="1:4" x14ac:dyDescent="0.25">
      <c r="A71" s="1" t="s">
        <v>67</v>
      </c>
      <c r="B71" s="1"/>
      <c r="C71" s="1"/>
      <c r="D71" s="1"/>
    </row>
    <row r="72" spans="1:4" x14ac:dyDescent="0.25">
      <c r="A72" s="1" t="s">
        <v>68</v>
      </c>
      <c r="B72" s="1"/>
      <c r="C72" s="1"/>
      <c r="D72" s="1"/>
    </row>
    <row r="73" spans="1:4" x14ac:dyDescent="0.25">
      <c r="A73" s="1" t="s">
        <v>69</v>
      </c>
      <c r="B73" s="1"/>
      <c r="C73" s="1"/>
      <c r="D73" s="1"/>
    </row>
    <row r="74" spans="1:4" x14ac:dyDescent="0.25">
      <c r="A74" s="1" t="s">
        <v>70</v>
      </c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 t="s">
        <v>71</v>
      </c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 t="s">
        <v>62</v>
      </c>
      <c r="B78" s="1"/>
      <c r="C78" s="1"/>
      <c r="D78" s="1"/>
    </row>
    <row r="79" spans="1:4" x14ac:dyDescent="0.25">
      <c r="A79" s="1" t="s">
        <v>72</v>
      </c>
      <c r="B79" s="1"/>
      <c r="C79" s="1"/>
      <c r="D79" s="1"/>
    </row>
    <row r="80" spans="1:4" x14ac:dyDescent="0.25">
      <c r="A80" s="1" t="s">
        <v>109</v>
      </c>
      <c r="B80" s="1" t="s">
        <v>110</v>
      </c>
      <c r="C80" s="1" t="s">
        <v>111</v>
      </c>
      <c r="D80" s="1" t="s">
        <v>112</v>
      </c>
    </row>
    <row r="81" spans="1:4" x14ac:dyDescent="0.25">
      <c r="A81" s="1" t="s">
        <v>113</v>
      </c>
      <c r="B81" s="1" t="s">
        <v>114</v>
      </c>
      <c r="C81" s="1" t="s">
        <v>115</v>
      </c>
      <c r="D81" s="1" t="s">
        <v>116</v>
      </c>
    </row>
    <row r="82" spans="1:4" x14ac:dyDescent="0.25">
      <c r="A82" s="1" t="s">
        <v>117</v>
      </c>
      <c r="B82" s="1" t="s">
        <v>118</v>
      </c>
      <c r="C82" s="1" t="s">
        <v>119</v>
      </c>
      <c r="D82" s="1" t="s">
        <v>120</v>
      </c>
    </row>
    <row r="83" spans="1:4" x14ac:dyDescent="0.25">
      <c r="A83" s="1" t="s">
        <v>121</v>
      </c>
      <c r="B83" s="1" t="s">
        <v>122</v>
      </c>
      <c r="C83" s="1" t="s">
        <v>123</v>
      </c>
      <c r="D83" s="1"/>
    </row>
    <row r="84" spans="1:4" x14ac:dyDescent="0.25">
      <c r="A84" s="1"/>
      <c r="B84" s="1"/>
      <c r="C84" s="1"/>
      <c r="D84" s="1"/>
    </row>
    <row r="85" spans="1:4" x14ac:dyDescent="0.25">
      <c r="A85" s="1" t="s">
        <v>62</v>
      </c>
      <c r="B85" s="1"/>
      <c r="C85" s="1"/>
      <c r="D85" s="1"/>
    </row>
    <row r="86" spans="1:4" x14ac:dyDescent="0.25">
      <c r="A86" s="1" t="s">
        <v>73</v>
      </c>
      <c r="B86" s="1"/>
      <c r="C86" s="1"/>
      <c r="D86" s="1"/>
    </row>
    <row r="87" spans="1:4" x14ac:dyDescent="0.25">
      <c r="A87" s="1" t="s">
        <v>75</v>
      </c>
      <c r="B87" s="1" t="s">
        <v>76</v>
      </c>
      <c r="C87" s="1" t="s">
        <v>77</v>
      </c>
      <c r="D87" s="1" t="s">
        <v>78</v>
      </c>
    </row>
    <row r="88" spans="1:4" x14ac:dyDescent="0.25">
      <c r="A88" s="1" t="s">
        <v>79</v>
      </c>
      <c r="B88" s="1" t="s">
        <v>80</v>
      </c>
      <c r="C88" s="1" t="s">
        <v>81</v>
      </c>
      <c r="D88" s="1" t="s">
        <v>82</v>
      </c>
    </row>
    <row r="89" spans="1:4" x14ac:dyDescent="0.25">
      <c r="A89" s="1" t="s">
        <v>83</v>
      </c>
      <c r="B89" s="1" t="s">
        <v>84</v>
      </c>
      <c r="C89" s="1" t="s">
        <v>95</v>
      </c>
      <c r="D89" s="1" t="s">
        <v>96</v>
      </c>
    </row>
    <row r="90" spans="1:4" x14ac:dyDescent="0.25">
      <c r="A90" s="1"/>
      <c r="B90" s="1"/>
      <c r="C90" s="1"/>
      <c r="D90" s="1"/>
    </row>
    <row r="91" spans="1:4" x14ac:dyDescent="0.25">
      <c r="A91" s="1" t="s">
        <v>39</v>
      </c>
      <c r="B91" s="1"/>
      <c r="C91" s="1"/>
      <c r="D9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D0E68-BC8A-4311-9396-407069A6DE05}">
  <dimension ref="A1:S33"/>
  <sheetViews>
    <sheetView tabSelected="1" topLeftCell="A6" workbookViewId="0">
      <selection activeCell="A33" sqref="A33"/>
    </sheetView>
  </sheetViews>
  <sheetFormatPr defaultRowHeight="15" x14ac:dyDescent="0.25"/>
  <cols>
    <col min="9" max="10" width="9.85546875" customWidth="1"/>
    <col min="11" max="11" width="11.140625" customWidth="1"/>
    <col min="12" max="12" width="12" customWidth="1"/>
    <col min="13" max="13" width="10.7109375" customWidth="1"/>
    <col min="15" max="16" width="10.140625" customWidth="1"/>
    <col min="17" max="17" width="10.42578125" customWidth="1"/>
    <col min="18" max="18" width="11.7109375" customWidth="1"/>
  </cols>
  <sheetData>
    <row r="1" spans="1:19" ht="18.75" x14ac:dyDescent="0.3">
      <c r="A1" s="7" t="s">
        <v>85</v>
      </c>
    </row>
    <row r="2" spans="1:19" ht="18.75" x14ac:dyDescent="0.3">
      <c r="A2" s="7" t="s">
        <v>47</v>
      </c>
    </row>
    <row r="3" spans="1:19" x14ac:dyDescent="0.25">
      <c r="A3" s="6"/>
      <c r="B3" s="6"/>
      <c r="C3" s="6"/>
      <c r="D3" s="6" t="s">
        <v>44</v>
      </c>
      <c r="E3" s="6"/>
      <c r="F3" s="6"/>
      <c r="G3" s="8" t="s">
        <v>42</v>
      </c>
      <c r="H3" s="8" t="s">
        <v>42</v>
      </c>
      <c r="I3" s="8" t="s">
        <v>42</v>
      </c>
      <c r="J3" s="8" t="s">
        <v>42</v>
      </c>
      <c r="M3" s="6"/>
      <c r="N3" s="6"/>
      <c r="Q3" s="6"/>
      <c r="R3" s="6"/>
      <c r="S3" s="6"/>
    </row>
    <row r="4" spans="1:19" x14ac:dyDescent="0.25">
      <c r="A4" s="14" t="s">
        <v>0</v>
      </c>
      <c r="B4" s="14" t="s">
        <v>1</v>
      </c>
      <c r="C4" s="14" t="s">
        <v>2</v>
      </c>
      <c r="D4" s="14" t="s">
        <v>7</v>
      </c>
      <c r="E4" s="14" t="s">
        <v>8</v>
      </c>
      <c r="F4" s="6"/>
      <c r="G4" s="15" t="s">
        <v>41</v>
      </c>
      <c r="H4" s="15" t="s">
        <v>43</v>
      </c>
      <c r="I4" s="15" t="s">
        <v>54</v>
      </c>
      <c r="J4" s="15" t="s">
        <v>53</v>
      </c>
      <c r="M4" s="6"/>
      <c r="N4" s="6"/>
      <c r="Q4" s="6"/>
      <c r="R4" s="6"/>
      <c r="S4" s="6"/>
    </row>
    <row r="5" spans="1:19" x14ac:dyDescent="0.25">
      <c r="A5" s="10" t="s">
        <v>3</v>
      </c>
      <c r="B5" s="10">
        <v>1</v>
      </c>
      <c r="C5" s="10">
        <v>10</v>
      </c>
      <c r="D5" s="11">
        <v>13.5</v>
      </c>
      <c r="E5" s="11">
        <v>6.9999997763946888</v>
      </c>
      <c r="F5" s="6"/>
      <c r="G5" s="12" t="str">
        <f>[1]!WB(E5,"&gt;=",C5/2)</f>
        <v>&gt;=</v>
      </c>
      <c r="H5" s="12" t="str">
        <f>[1]!WB(E5,"&lt;=",C$13-C5/2)</f>
        <v>=&lt;=</v>
      </c>
      <c r="I5" s="12" t="str">
        <f>[1]!WB(D5,"&gt;=",B5/2)</f>
        <v>&gt;=</v>
      </c>
      <c r="J5" s="12" t="str">
        <f>[1]!WB(D5,"&lt;=",B$13-B5/2)</f>
        <v>=&lt;=</v>
      </c>
      <c r="M5" s="6"/>
      <c r="N5" s="6"/>
      <c r="Q5" s="6"/>
      <c r="R5" s="6"/>
      <c r="S5" s="6"/>
    </row>
    <row r="6" spans="1:19" x14ac:dyDescent="0.25">
      <c r="A6" s="10" t="s">
        <v>4</v>
      </c>
      <c r="B6" s="10">
        <v>6</v>
      </c>
      <c r="C6" s="10">
        <v>8</v>
      </c>
      <c r="D6" s="11">
        <v>3</v>
      </c>
      <c r="E6" s="11">
        <v>4.9999999384570701</v>
      </c>
      <c r="F6" s="6"/>
      <c r="G6" s="12" t="str">
        <f>[1]!WB(E6,"&gt;=",C6/2)</f>
        <v>&gt;=</v>
      </c>
      <c r="H6" s="12" t="str">
        <f>[1]!WB(E6,"&lt;=",C$13-C6/2)</f>
        <v>&lt;=</v>
      </c>
      <c r="I6" s="12" t="str">
        <f>[1]!WB(D6,"&gt;=",B6/2)</f>
        <v>=&gt;=</v>
      </c>
      <c r="J6" s="12" t="str">
        <f>[1]!WB(D6,"&lt;=",B$13-B6/2)</f>
        <v>&lt;=</v>
      </c>
      <c r="M6" s="6"/>
      <c r="N6" s="6"/>
      <c r="Q6" s="6"/>
      <c r="R6" s="6"/>
      <c r="S6" s="6"/>
    </row>
    <row r="7" spans="1:19" x14ac:dyDescent="0.25">
      <c r="A7" s="10" t="s">
        <v>5</v>
      </c>
      <c r="B7" s="10">
        <v>4</v>
      </c>
      <c r="C7" s="10">
        <v>2</v>
      </c>
      <c r="D7" s="11">
        <v>10.865675219402217</v>
      </c>
      <c r="E7" s="11">
        <v>7.9999999563788355</v>
      </c>
      <c r="F7" s="6"/>
      <c r="G7" s="12" t="str">
        <f>[1]!WB(E7,"&gt;=",C7/2)</f>
        <v>&gt;=</v>
      </c>
      <c r="H7" s="12" t="str">
        <f>[1]!WB(E7,"&lt;=",C$13-C7/2)</f>
        <v>&lt;=</v>
      </c>
      <c r="I7" s="12" t="str">
        <f>[1]!WB(D7,"&gt;=",B7/2)</f>
        <v>&gt;=</v>
      </c>
      <c r="J7" s="12" t="str">
        <f>[1]!WB(D7,"&lt;=",B$13-B7/2)</f>
        <v>&lt;=</v>
      </c>
      <c r="M7" s="6"/>
      <c r="N7" s="6"/>
      <c r="Q7" s="6"/>
      <c r="R7" s="6"/>
      <c r="S7" s="6"/>
    </row>
    <row r="8" spans="1:19" x14ac:dyDescent="0.25">
      <c r="A8" s="10" t="s">
        <v>6</v>
      </c>
      <c r="B8" s="10">
        <v>7</v>
      </c>
      <c r="C8" s="10">
        <v>7</v>
      </c>
      <c r="D8" s="11">
        <v>9.5</v>
      </c>
      <c r="E8" s="11">
        <v>3.4999999808983611</v>
      </c>
      <c r="F8" s="6"/>
      <c r="G8" s="12" t="str">
        <f>[1]!WB(E8,"&gt;=",C8/2)</f>
        <v>=&gt;=</v>
      </c>
      <c r="H8" s="12" t="str">
        <f>[1]!WB(E8,"&lt;=",C$13-C8/2)</f>
        <v>&lt;=</v>
      </c>
      <c r="I8" s="12" t="str">
        <f>[1]!WB(D8,"&gt;=",B8/2)</f>
        <v>&gt;=</v>
      </c>
      <c r="J8" s="12" t="str">
        <f>[1]!WB(D8,"&lt;=",B$13-B8/2)</f>
        <v>&lt;=</v>
      </c>
      <c r="M8" s="6"/>
      <c r="N8" s="6"/>
      <c r="O8" s="6"/>
      <c r="P8" s="6"/>
      <c r="Q8" s="6"/>
      <c r="R8" s="6"/>
      <c r="S8" s="6"/>
    </row>
    <row r="9" spans="1:19" x14ac:dyDescent="0.25">
      <c r="A9" s="10" t="s">
        <v>74</v>
      </c>
      <c r="B9" s="10">
        <v>2</v>
      </c>
      <c r="C9" s="10">
        <v>2</v>
      </c>
      <c r="D9" s="11">
        <v>7.8656752118824782</v>
      </c>
      <c r="E9" s="11">
        <v>7.9999999563871755</v>
      </c>
      <c r="F9" s="6"/>
      <c r="G9" s="12" t="str">
        <f>[1]!WB(E9,"&gt;=",C9/2)</f>
        <v>&gt;=</v>
      </c>
      <c r="H9" s="12" t="str">
        <f>[1]!WB(E9,"&lt;=",C$13-C9/2)</f>
        <v>&lt;=</v>
      </c>
      <c r="I9" s="12" t="str">
        <f>[1]!WB(D9,"&gt;=",B9/2)</f>
        <v>&gt;=</v>
      </c>
      <c r="J9" s="12" t="str">
        <f>[1]!WB(D9,"&lt;=",B$13-B9/2)</f>
        <v>&lt;=</v>
      </c>
      <c r="M9" s="6"/>
      <c r="N9" s="6"/>
      <c r="O9" s="6"/>
      <c r="P9" s="6"/>
      <c r="Q9" s="6"/>
      <c r="R9" s="6"/>
      <c r="S9" s="6"/>
    </row>
    <row r="10" spans="1:19" x14ac:dyDescent="0.25">
      <c r="A10" s="10" t="s">
        <v>87</v>
      </c>
      <c r="B10" s="10">
        <v>8</v>
      </c>
      <c r="C10" s="10">
        <v>3</v>
      </c>
      <c r="D10" s="11">
        <v>8.999999813490783</v>
      </c>
      <c r="E10" s="11">
        <v>10.499999943191373</v>
      </c>
      <c r="F10" s="6"/>
      <c r="G10" s="12" t="str">
        <f>[1]!WB(E10,"&gt;=",C10/2)</f>
        <v>&gt;=</v>
      </c>
      <c r="H10" s="12" t="str">
        <f>[1]!WB(E10,"&lt;=",C$13-C10/2)</f>
        <v>=&lt;=</v>
      </c>
      <c r="I10" s="12" t="str">
        <f>[1]!WB(D10,"&gt;=",B10/2)</f>
        <v>&gt;=</v>
      </c>
      <c r="J10" s="12" t="str">
        <f>[1]!WB(D10,"&lt;=",B$13-B10/2)</f>
        <v>&lt;=</v>
      </c>
      <c r="M10" s="6"/>
      <c r="N10" s="6"/>
      <c r="O10" s="6"/>
      <c r="P10" s="6"/>
      <c r="Q10" s="6"/>
      <c r="R10" s="6"/>
      <c r="S10" s="6"/>
    </row>
    <row r="11" spans="1:19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x14ac:dyDescent="0.25">
      <c r="A12" s="6" t="s">
        <v>10</v>
      </c>
      <c r="B12" s="6"/>
      <c r="C12" s="6"/>
      <c r="D12" s="6"/>
      <c r="E12" s="6"/>
      <c r="F12" s="6"/>
      <c r="G12" s="6"/>
      <c r="H12" s="6"/>
      <c r="I12" s="6"/>
      <c r="J12" s="6"/>
      <c r="K12" s="6" t="s">
        <v>86</v>
      </c>
      <c r="M12" s="6"/>
      <c r="N12" s="6"/>
      <c r="O12" s="6"/>
      <c r="P12" s="6"/>
      <c r="Q12" s="6"/>
      <c r="R12" s="6"/>
      <c r="S12" s="6"/>
    </row>
    <row r="13" spans="1:19" x14ac:dyDescent="0.25">
      <c r="A13" s="6" t="s">
        <v>11</v>
      </c>
      <c r="B13" s="10">
        <v>14</v>
      </c>
      <c r="C13" s="10">
        <v>12</v>
      </c>
      <c r="D13" s="6"/>
      <c r="E13" s="6"/>
      <c r="F13" s="6"/>
      <c r="G13" s="6"/>
      <c r="H13" s="8" t="s">
        <v>56</v>
      </c>
      <c r="I13" s="6"/>
      <c r="J13" s="6"/>
      <c r="K13" s="6" t="s">
        <v>45</v>
      </c>
      <c r="L13" s="6"/>
      <c r="M13" s="6"/>
      <c r="N13" s="6"/>
      <c r="O13" s="6" t="s">
        <v>55</v>
      </c>
      <c r="P13" s="6"/>
      <c r="Q13" s="6"/>
      <c r="R13" s="6"/>
      <c r="S13" s="6"/>
    </row>
    <row r="14" spans="1:19" x14ac:dyDescent="0.25">
      <c r="A14" s="6"/>
      <c r="B14" s="6"/>
      <c r="C14" s="6"/>
      <c r="D14" s="6"/>
      <c r="E14" s="6"/>
      <c r="F14" s="6"/>
      <c r="G14" s="16" t="s">
        <v>48</v>
      </c>
      <c r="H14" s="15" t="s">
        <v>57</v>
      </c>
      <c r="I14" s="14" t="s">
        <v>49</v>
      </c>
      <c r="J14" s="14" t="s">
        <v>51</v>
      </c>
      <c r="K14" s="14" t="s">
        <v>50</v>
      </c>
      <c r="L14" s="14" t="s">
        <v>52</v>
      </c>
      <c r="M14" s="14" t="s">
        <v>9</v>
      </c>
      <c r="N14" s="6"/>
      <c r="O14" s="14" t="s">
        <v>49</v>
      </c>
      <c r="P14" s="14" t="s">
        <v>51</v>
      </c>
      <c r="Q14" s="14" t="s">
        <v>50</v>
      </c>
      <c r="R14" s="14" t="s">
        <v>52</v>
      </c>
      <c r="S14" s="6"/>
    </row>
    <row r="15" spans="1:19" x14ac:dyDescent="0.25">
      <c r="A15" s="6"/>
      <c r="B15" s="6"/>
      <c r="C15" s="6"/>
      <c r="D15" s="6"/>
      <c r="E15" s="6"/>
      <c r="F15" s="6"/>
      <c r="G15" s="8" t="str">
        <f>A5&amp;"_"&amp;A$6</f>
        <v>A_B</v>
      </c>
      <c r="H15" s="9">
        <f>SQRT((D5-D$6)^2+(E5-E$6)^2)</f>
        <v>10.688779132892142</v>
      </c>
      <c r="I15" s="18">
        <v>0</v>
      </c>
      <c r="J15" s="18">
        <v>0</v>
      </c>
      <c r="K15" s="18">
        <v>0</v>
      </c>
      <c r="L15" s="18">
        <v>1</v>
      </c>
      <c r="M15" s="12" t="str">
        <f>[1]!WB(SUM(I15:L15),"&gt;=",1)</f>
        <v>=&gt;=</v>
      </c>
      <c r="N15" s="6"/>
      <c r="O15" s="12" t="str">
        <f>[1]!WB(E5-E$6,"&gt;=",I15*(C5+C$6)/2-$C$13*(1-I15))</f>
        <v>&gt;=</v>
      </c>
      <c r="P15" s="12" t="str">
        <f>[1]!WB(E$6-E5,"&gt;=",J15*(C5+C$6)/2-$C$13*(1-J15))</f>
        <v>&gt;=</v>
      </c>
      <c r="Q15" s="12" t="str">
        <f>[1]!WB(D$6-D5,"&gt;=",K15*(B5+B$6)/2-$B$13*(1-K15))</f>
        <v>&gt;=</v>
      </c>
      <c r="R15" s="12" t="str">
        <f>[1]!WB(D5-D$6,"&gt;=",L15*(B5+B$6)/2-$B$13*(1-L15))</f>
        <v>&gt;=</v>
      </c>
      <c r="S15" s="6"/>
    </row>
    <row r="16" spans="1:19" x14ac:dyDescent="0.25">
      <c r="A16" s="6"/>
      <c r="B16" s="6"/>
      <c r="C16" s="6"/>
      <c r="D16" s="6"/>
      <c r="E16" s="6"/>
      <c r="F16" s="6"/>
      <c r="G16" s="8" t="str">
        <f>A5&amp;"_"&amp;A$7</f>
        <v>A_C</v>
      </c>
      <c r="H16" s="9">
        <f>SQRT((D5-D$7)^2+(E5-E$7)^2)</f>
        <v>2.8177415441519624</v>
      </c>
      <c r="I16" s="18">
        <v>0</v>
      </c>
      <c r="J16" s="18">
        <v>0</v>
      </c>
      <c r="K16" s="18">
        <v>0</v>
      </c>
      <c r="L16" s="18">
        <v>1</v>
      </c>
      <c r="M16" s="12" t="str">
        <f>[1]!WB(SUM(I16:L16),"&gt;=",1)</f>
        <v>=&gt;=</v>
      </c>
      <c r="N16" s="6"/>
      <c r="O16" s="12" t="str">
        <f>[1]!WB(E5-E$7,"&gt;=",I16*(C5+C$7)/2-$C$13*(1-I16))</f>
        <v>&gt;=</v>
      </c>
      <c r="P16" s="12" t="str">
        <f>[1]!WB(E$7-E5,"&gt;=",J16*(C5+C$7)/2-$C$13*(1-J16))</f>
        <v>&gt;=</v>
      </c>
      <c r="Q16" s="12" t="str">
        <f>[1]!WB(D$7-D5,"&gt;=",K16*(B5+B$7)/2-$B$13*(1-K16))</f>
        <v>&gt;=</v>
      </c>
      <c r="R16" s="12" t="str">
        <f>[1]!WB(D5-D$7,"&gt;=",L16*(B5+B$7)/2-$B$13*(1-L16))</f>
        <v>&gt;=</v>
      </c>
      <c r="S16" s="6"/>
    </row>
    <row r="17" spans="1:19" x14ac:dyDescent="0.25">
      <c r="A17" s="6"/>
      <c r="B17" s="6"/>
      <c r="C17" s="6"/>
      <c r="D17" s="6"/>
      <c r="E17" s="6"/>
      <c r="F17" s="6"/>
      <c r="G17" s="8" t="str">
        <f>A6&amp;"_"&amp;A$7</f>
        <v>B_C</v>
      </c>
      <c r="H17" s="9">
        <f>SQRT((D6-D$7)^2+(E6-E$7)^2)</f>
        <v>8.4183636631265042</v>
      </c>
      <c r="I17" s="18">
        <v>0</v>
      </c>
      <c r="J17" s="18">
        <v>0</v>
      </c>
      <c r="K17" s="18">
        <v>1</v>
      </c>
      <c r="L17" s="18">
        <v>0</v>
      </c>
      <c r="M17" s="12" t="str">
        <f>[1]!WB(SUM(I17:L17),"&gt;=",1)</f>
        <v>=&gt;=</v>
      </c>
      <c r="N17" s="6"/>
      <c r="O17" s="12" t="str">
        <f>[1]!WB(E6-E$7,"&gt;=",I17*(C6+C$7)/2-$C$13*(1-I17))</f>
        <v>&gt;=</v>
      </c>
      <c r="P17" s="12" t="str">
        <f>[1]!WB(E$7-E6,"&gt;=",J17*(C6+C$7)/2-$C$13*(1-J17))</f>
        <v>&gt;=</v>
      </c>
      <c r="Q17" s="12" t="str">
        <f>[1]!WB(D$7-D6,"&gt;=",K17*(B6+B$7)/2-$B$13*(1-K17))</f>
        <v>&gt;=</v>
      </c>
      <c r="R17" s="12" t="str">
        <f>[1]!WB(D6-D$7,"&gt;=",L17*(B6+B$7)/2-$B$13*(1-L17))</f>
        <v>&gt;=</v>
      </c>
      <c r="S17" s="6"/>
    </row>
    <row r="18" spans="1:19" x14ac:dyDescent="0.25">
      <c r="A18" s="6"/>
      <c r="B18" s="6"/>
      <c r="C18" s="6"/>
      <c r="D18" s="6"/>
      <c r="E18" s="6"/>
      <c r="F18" s="6"/>
      <c r="G18" s="8" t="str">
        <f>A5&amp;"_"&amp;A$8</f>
        <v>A_D</v>
      </c>
      <c r="H18" s="9">
        <f>SQRT((D5-D$8)^2+(E5-E$8)^2)</f>
        <v>5.3150727717007165</v>
      </c>
      <c r="I18" s="18">
        <v>0</v>
      </c>
      <c r="J18" s="18">
        <v>0</v>
      </c>
      <c r="K18" s="18">
        <v>0</v>
      </c>
      <c r="L18" s="18">
        <v>1</v>
      </c>
      <c r="M18" s="12" t="str">
        <f>[1]!WB(SUM(I18:L18),"&gt;=",1)</f>
        <v>=&gt;=</v>
      </c>
      <c r="N18" s="6"/>
      <c r="O18" s="12" t="str">
        <f>[1]!WB(E5-E$8,"&gt;=",I18*(C5+C$8)/2-$C$13*(1-I18))</f>
        <v>&gt;=</v>
      </c>
      <c r="P18" s="12" t="str">
        <f>[1]!WB(E$8-E5,"&gt;=",J18*(C5+C$8)/2-$C$13*(1-J18))</f>
        <v>&gt;=</v>
      </c>
      <c r="Q18" s="12" t="str">
        <f>[1]!WB(D$8-D5,"&gt;=",K18*(B5+B$8)/2-$B$13*(1-K18))</f>
        <v>&gt;=</v>
      </c>
      <c r="R18" s="12" t="str">
        <f>[1]!WB(D5-D$8,"&gt;=",L18*(B5+B$8)/2-$B$13*(1-L18))</f>
        <v>=&gt;=</v>
      </c>
      <c r="S18" s="6"/>
    </row>
    <row r="19" spans="1:19" x14ac:dyDescent="0.25">
      <c r="A19" s="6"/>
      <c r="B19" s="6"/>
      <c r="C19" s="6"/>
      <c r="D19" s="6"/>
      <c r="E19" s="6"/>
      <c r="F19" s="6"/>
      <c r="G19" s="8" t="str">
        <f t="shared" ref="G19:G20" si="0">A6&amp;"_"&amp;A$8</f>
        <v>B_D</v>
      </c>
      <c r="H19" s="9">
        <f t="shared" ref="H19:H20" si="1">SQRT((D6-D$8)^2+(E6-E$8)^2)</f>
        <v>6.6708320225198392</v>
      </c>
      <c r="I19" s="18">
        <v>0</v>
      </c>
      <c r="J19" s="18">
        <v>0</v>
      </c>
      <c r="K19" s="18">
        <v>1</v>
      </c>
      <c r="L19" s="18">
        <v>0</v>
      </c>
      <c r="M19" s="12" t="str">
        <f>[1]!WB(SUM(I19:L19),"&gt;=",1)</f>
        <v>=&gt;=</v>
      </c>
      <c r="N19" s="6"/>
      <c r="O19" s="12" t="str">
        <f>[1]!WB(E6-E$8,"&gt;=",I19*(C6+C$8)/2-$C$13*(1-I19))</f>
        <v>&gt;=</v>
      </c>
      <c r="P19" s="12" t="str">
        <f>[1]!WB(E$8-E6,"&gt;=",J19*(C6+C$8)/2-$C$13*(1-J19))</f>
        <v>&gt;=</v>
      </c>
      <c r="Q19" s="12" t="str">
        <f>[1]!WB(D$8-D6,"&gt;=",K19*(B6+B$8)/2-$B$13*(1-K19))</f>
        <v>=&gt;=</v>
      </c>
      <c r="R19" s="12" t="str">
        <f>[1]!WB(D6-D$8,"&gt;=",L19*(B6+B$8)/2-$B$13*(1-L19))</f>
        <v>&gt;=</v>
      </c>
      <c r="S19" s="6"/>
    </row>
    <row r="20" spans="1:19" x14ac:dyDescent="0.25">
      <c r="A20" s="6"/>
      <c r="B20" s="6"/>
      <c r="C20" s="6"/>
      <c r="D20" s="6"/>
      <c r="E20" s="6"/>
      <c r="F20" s="6"/>
      <c r="G20" s="8" t="str">
        <f t="shared" si="0"/>
        <v>C_D</v>
      </c>
      <c r="H20" s="9">
        <f t="shared" si="1"/>
        <v>4.7026661144731037</v>
      </c>
      <c r="I20" s="18">
        <v>1</v>
      </c>
      <c r="J20" s="18">
        <v>0</v>
      </c>
      <c r="K20" s="18">
        <v>0</v>
      </c>
      <c r="L20" s="18">
        <v>0</v>
      </c>
      <c r="M20" s="12" t="str">
        <f>[1]!WB(SUM(I20:L20),"&gt;=",1)</f>
        <v>=&gt;=</v>
      </c>
      <c r="N20" s="6"/>
      <c r="O20" s="12" t="str">
        <f>[1]!WB(E7-E$8,"&gt;=",I20*(C7+C$8)/2-$C$13*(1-I20))</f>
        <v>=&gt;=</v>
      </c>
      <c r="P20" s="12" t="str">
        <f>[1]!WB(E$8-E7,"&gt;=",J20*(C7+C$8)/2-$C$13*(1-J20))</f>
        <v>&gt;=</v>
      </c>
      <c r="Q20" s="12" t="str">
        <f>[1]!WB(D$8-D7,"&gt;=",K20*(B7+B$8)/2-$B$13*(1-K20))</f>
        <v>&gt;=</v>
      </c>
      <c r="R20" s="12" t="str">
        <f>[1]!WB(D7-D$8,"&gt;=",L20*(B7+B$8)/2-$B$13*(1-L20))</f>
        <v>&gt;=</v>
      </c>
      <c r="S20" s="6"/>
    </row>
    <row r="21" spans="1:19" x14ac:dyDescent="0.25">
      <c r="A21" s="6" t="s">
        <v>58</v>
      </c>
      <c r="B21" s="6"/>
      <c r="C21" s="6"/>
      <c r="D21" s="6"/>
      <c r="E21" s="6"/>
      <c r="F21" s="6"/>
      <c r="G21" s="8" t="str">
        <f>A5&amp;"_"&amp;A$9</f>
        <v>A_E</v>
      </c>
      <c r="H21" s="9">
        <f>SQRT((D5-D$9)^2+(E5-E$9)^2)</f>
        <v>5.7223785420033657</v>
      </c>
      <c r="I21" s="18">
        <v>0</v>
      </c>
      <c r="J21" s="18">
        <v>0</v>
      </c>
      <c r="K21" s="18">
        <v>0</v>
      </c>
      <c r="L21" s="18">
        <v>1</v>
      </c>
      <c r="M21" s="12" t="str">
        <f>[1]!WB(SUM(I21:L21),"&gt;=",1)</f>
        <v>=&gt;=</v>
      </c>
      <c r="N21" s="6"/>
      <c r="O21" s="12" t="str">
        <f>[1]!WB(E5-E$9,"&gt;=",I21*(C5+C$9)/2-$C$13*(1-I21))</f>
        <v>&gt;=</v>
      </c>
      <c r="P21" s="12" t="str">
        <f>[1]!WB(E$9-E5,"&gt;=",J21*(C5+C$9)/2-$C$13*(1-J21))</f>
        <v>&gt;=</v>
      </c>
      <c r="Q21" s="12" t="str">
        <f>[1]!WB(D$9-D5,"&gt;=",K21*(B5+B$9)/2-$B$13*(1-K21))</f>
        <v>&gt;=</v>
      </c>
      <c r="R21" s="12" t="str">
        <f>[1]!WB(D5-D$9,"&gt;=",L21*(B5+B$9)/2-$B$13*(1-L21))</f>
        <v>&gt;=</v>
      </c>
      <c r="S21" s="6"/>
    </row>
    <row r="22" spans="1:19" x14ac:dyDescent="0.25">
      <c r="A22" s="13">
        <f>SUM(H15:H29)</f>
        <v>84.562450619696421</v>
      </c>
      <c r="B22" s="6"/>
      <c r="C22" s="6"/>
      <c r="D22" s="6"/>
      <c r="E22" s="6"/>
      <c r="F22" s="6"/>
      <c r="G22" s="8" t="str">
        <f t="shared" ref="G22:G24" si="2">A6&amp;"_"&amp;A$9</f>
        <v>B_E</v>
      </c>
      <c r="H22" s="9">
        <f t="shared" ref="H22:H24" si="3">SQRT((D6-D$9)^2+(E6-E$9)^2)</f>
        <v>5.7161871361168917</v>
      </c>
      <c r="I22" s="18">
        <v>0</v>
      </c>
      <c r="J22" s="18">
        <v>0</v>
      </c>
      <c r="K22" s="18">
        <v>1</v>
      </c>
      <c r="L22" s="18">
        <v>0</v>
      </c>
      <c r="M22" s="12" t="str">
        <f>[1]!WB(SUM(I22:L22),"&gt;=",1)</f>
        <v>=&gt;=</v>
      </c>
      <c r="N22" s="6"/>
      <c r="O22" s="12" t="str">
        <f>[1]!WB(E6-E$9,"&gt;=",I22*(C6+C$9)/2-$C$13*(1-I22))</f>
        <v>&gt;=</v>
      </c>
      <c r="P22" s="12" t="str">
        <f>[1]!WB(E$9-E6,"&gt;=",J22*(C6+C$9)/2-$C$13*(1-J22))</f>
        <v>&gt;=</v>
      </c>
      <c r="Q22" s="12" t="str">
        <f>[1]!WB(D$9-D6,"&gt;=",K22*(B6+B$9)/2-$B$13*(1-K22))</f>
        <v>&gt;=</v>
      </c>
      <c r="R22" s="12" t="str">
        <f>[1]!WB(D6-D$9,"&gt;=",L22*(B6+B$9)/2-$B$13*(1-L22))</f>
        <v>&gt;=</v>
      </c>
      <c r="S22" s="6"/>
    </row>
    <row r="23" spans="1:19" x14ac:dyDescent="0.25">
      <c r="B23" s="6"/>
      <c r="C23" s="6"/>
      <c r="D23" s="6"/>
      <c r="E23" s="6"/>
      <c r="F23" s="6"/>
      <c r="G23" s="8" t="str">
        <f t="shared" si="2"/>
        <v>C_E</v>
      </c>
      <c r="H23" s="9">
        <f t="shared" si="3"/>
        <v>3.0000000075197386</v>
      </c>
      <c r="I23" s="18">
        <v>0</v>
      </c>
      <c r="J23" s="18">
        <v>0</v>
      </c>
      <c r="K23" s="18">
        <v>0</v>
      </c>
      <c r="L23" s="18">
        <v>1</v>
      </c>
      <c r="M23" s="12" t="str">
        <f>[1]!WB(SUM(I23:L23),"&gt;=",1)</f>
        <v>=&gt;=</v>
      </c>
      <c r="N23" s="6"/>
      <c r="O23" s="12" t="str">
        <f>[1]!WB(E7-E$9,"&gt;=",I23*(C7+C$9)/2-$C$13*(1-I23))</f>
        <v>&gt;=</v>
      </c>
      <c r="P23" s="12" t="str">
        <f>[1]!WB(E$9-E7,"&gt;=",J23*(C7+C$9)/2-$C$13*(1-J23))</f>
        <v>&gt;=</v>
      </c>
      <c r="Q23" s="12" t="str">
        <f>[1]!WB(D$9-D7,"&gt;=",K23*(B7+B$9)/2-$B$13*(1-K23))</f>
        <v>&gt;=</v>
      </c>
      <c r="R23" s="12" t="str">
        <f>[1]!WB(D7-D$9,"&gt;=",L23*(B7+B$9)/2-$B$13*(1-L23))</f>
        <v>=&gt;=</v>
      </c>
      <c r="S23" s="6"/>
    </row>
    <row r="24" spans="1:19" x14ac:dyDescent="0.25">
      <c r="A24" s="6"/>
      <c r="B24" s="6"/>
      <c r="C24" s="6"/>
      <c r="D24" s="6"/>
      <c r="E24" s="6"/>
      <c r="F24" s="6"/>
      <c r="G24" s="8" t="str">
        <f t="shared" si="2"/>
        <v>D_E</v>
      </c>
      <c r="H24" s="9">
        <f t="shared" si="3"/>
        <v>4.7875899252603817</v>
      </c>
      <c r="I24" s="18">
        <v>0</v>
      </c>
      <c r="J24" s="18">
        <v>1</v>
      </c>
      <c r="K24" s="18">
        <v>0</v>
      </c>
      <c r="L24" s="18">
        <v>0</v>
      </c>
      <c r="M24" s="12" t="str">
        <f>[1]!WB(SUM(I24:L24),"&gt;=",1)</f>
        <v>=&gt;=</v>
      </c>
      <c r="N24" s="6"/>
      <c r="O24" s="12" t="str">
        <f>[1]!WB(E8-E$9,"&gt;=",I24*(C8+C$9)/2-$C$13*(1-I24))</f>
        <v>&gt;=</v>
      </c>
      <c r="P24" s="12" t="str">
        <f>[1]!WB(E$9-E8,"&gt;=",J24*(C8+C$9)/2-$C$13*(1-J24))</f>
        <v>=&gt;=</v>
      </c>
      <c r="Q24" s="12" t="str">
        <f>[1]!WB(D$9-D8,"&gt;=",K24*(B8+B$9)/2-$B$13*(1-K24))</f>
        <v>&gt;=</v>
      </c>
      <c r="R24" s="12" t="str">
        <f>[1]!WB(D8-D$9,"&gt;=",L24*(B8+B$9)/2-$B$13*(1-L24))</f>
        <v>&gt;=</v>
      </c>
      <c r="S24" s="6"/>
    </row>
    <row r="25" spans="1:19" x14ac:dyDescent="0.25">
      <c r="A25" s="6"/>
      <c r="B25" s="6"/>
      <c r="C25" s="6"/>
      <c r="D25" s="6"/>
      <c r="E25" s="6"/>
      <c r="F25" s="6"/>
      <c r="G25" s="8" t="str">
        <f>A5&amp;"_"&amp;A$10</f>
        <v>A_F</v>
      </c>
      <c r="H25" s="9">
        <f>SQRT((D5-D$10)^2+(E5-E$10)^2)</f>
        <v>5.7008773751204123</v>
      </c>
      <c r="I25" s="18">
        <v>0</v>
      </c>
      <c r="J25" s="18">
        <v>0</v>
      </c>
      <c r="K25" s="18">
        <v>0</v>
      </c>
      <c r="L25" s="18">
        <v>1</v>
      </c>
      <c r="M25" s="12" t="str">
        <f>[1]!WB(SUM(I25:L25),"&gt;=",1)</f>
        <v>=&gt;=</v>
      </c>
      <c r="N25" s="6"/>
      <c r="O25" s="12" t="str">
        <f>[1]!WB(E5-E$10,"&gt;=",I25*(C5+C$10)/2-$C$13*(1-I25))</f>
        <v>&gt;=</v>
      </c>
      <c r="P25" s="12" t="str">
        <f>[1]!WB(E$10-E5,"&gt;=",J25*(C5+C$10)/2-$C$13*(1-J25))</f>
        <v>&gt;=</v>
      </c>
      <c r="Q25" s="12" t="str">
        <f>[1]!WB(D$10-D5,"&gt;=",K25*(B5+B$10)/2-$B$13*(1-K25))</f>
        <v>&gt;=</v>
      </c>
      <c r="R25" s="12" t="str">
        <f>[1]!WB(D5-D$10,"&gt;=",L25*(B5+B$10)/2-$B$13*(1-L25))</f>
        <v>=&gt;=</v>
      </c>
      <c r="S25" s="6"/>
    </row>
    <row r="26" spans="1:19" x14ac:dyDescent="0.25">
      <c r="A26" s="6"/>
      <c r="B26" s="6"/>
      <c r="C26" s="6"/>
      <c r="D26" s="6"/>
      <c r="E26" s="6"/>
      <c r="F26" s="6"/>
      <c r="G26" s="8" t="str">
        <f t="shared" ref="G26:G29" si="4">A6&amp;"_"&amp;A$10</f>
        <v>B_F</v>
      </c>
      <c r="H26" s="9">
        <f t="shared" ref="H26:H29" si="5">SQRT((D6-D$10)^2+(E6-E$10)^2)</f>
        <v>8.1394101637628982</v>
      </c>
      <c r="I26" s="18">
        <v>0</v>
      </c>
      <c r="J26" s="18">
        <v>1</v>
      </c>
      <c r="K26" s="18">
        <v>0</v>
      </c>
      <c r="L26" s="18">
        <v>0</v>
      </c>
      <c r="M26" s="12" t="str">
        <f>[1]!WB(SUM(I26:L26),"&gt;=",1)</f>
        <v>=&gt;=</v>
      </c>
      <c r="N26" s="6"/>
      <c r="O26" s="12" t="str">
        <f>[1]!WB(E6-E$10,"&gt;=",I26*(C6+C$10)/2-$C$13*(1-I26))</f>
        <v>&gt;=</v>
      </c>
      <c r="P26" s="12" t="str">
        <f>[1]!WB(E$10-E6,"&gt;=",J26*(C6+C$10)/2-$C$13*(1-J26))</f>
        <v>=&gt;=</v>
      </c>
      <c r="Q26" s="12" t="str">
        <f>[1]!WB(D$10-D6,"&gt;=",K26*(B6+B$10)/2-$B$13*(1-K26))</f>
        <v>&gt;=</v>
      </c>
      <c r="R26" s="12" t="str">
        <f>[1]!WB(D6-D$10,"&gt;=",L26*(B6+B$10)/2-$B$13*(1-L26))</f>
        <v>&gt;=</v>
      </c>
      <c r="S26" s="6"/>
    </row>
    <row r="27" spans="1:19" x14ac:dyDescent="0.25">
      <c r="A27" s="6"/>
      <c r="B27" s="6"/>
      <c r="C27" s="6"/>
      <c r="D27" s="6"/>
      <c r="E27" s="6"/>
      <c r="F27" s="6"/>
      <c r="G27" s="8" t="str">
        <f t="shared" si="4"/>
        <v>C_F</v>
      </c>
      <c r="H27" s="9">
        <f t="shared" si="5"/>
        <v>3.1194141524147576</v>
      </c>
      <c r="I27" s="18">
        <v>0</v>
      </c>
      <c r="J27" s="18">
        <v>1</v>
      </c>
      <c r="K27" s="18">
        <v>0</v>
      </c>
      <c r="L27" s="18">
        <v>0</v>
      </c>
      <c r="M27" s="12" t="str">
        <f>[1]!WB(SUM(I27:L27),"&gt;=",1)</f>
        <v>=&gt;=</v>
      </c>
      <c r="N27" s="6"/>
      <c r="O27" s="12" t="str">
        <f>[1]!WB(E7-E$10,"&gt;=",I27*(C7+C$10)/2-$C$13*(1-I27))</f>
        <v>&gt;=</v>
      </c>
      <c r="P27" s="12" t="str">
        <f>[1]!WB(E$10-E7,"&gt;=",J27*(C7+C$10)/2-$C$13*(1-J27))</f>
        <v>=&gt;=</v>
      </c>
      <c r="Q27" s="12" t="str">
        <f>[1]!WB(D$10-D7,"&gt;=",K27*(B7+B$10)/2-$B$13*(1-K27))</f>
        <v>&gt;=</v>
      </c>
      <c r="R27" s="12" t="str">
        <f>[1]!WB(D7-D$10,"&gt;=",L27*(B7+B$10)/2-$B$13*(1-L27))</f>
        <v>&gt;=</v>
      </c>
      <c r="S27" s="6"/>
    </row>
    <row r="28" spans="1:19" x14ac:dyDescent="0.25">
      <c r="A28" s="6"/>
      <c r="B28" s="6"/>
      <c r="C28" s="6"/>
      <c r="D28" s="6"/>
      <c r="E28" s="6"/>
      <c r="F28" s="6"/>
      <c r="G28" s="8" t="str">
        <f t="shared" si="4"/>
        <v>D_F</v>
      </c>
      <c r="H28" s="9">
        <f t="shared" si="5"/>
        <v>7.0178343994861709</v>
      </c>
      <c r="I28" s="18">
        <v>0</v>
      </c>
      <c r="J28" s="18">
        <v>1</v>
      </c>
      <c r="K28" s="18">
        <v>0</v>
      </c>
      <c r="L28" s="18">
        <v>0</v>
      </c>
      <c r="M28" s="12" t="str">
        <f>[1]!WB(SUM(I28:L28),"&gt;=",1)</f>
        <v>=&gt;=</v>
      </c>
      <c r="N28" s="6"/>
      <c r="O28" s="12" t="str">
        <f>[1]!WB(E8-E$10,"&gt;=",I28*(C8+C$10)/2-$C$13*(1-I28))</f>
        <v>&gt;=</v>
      </c>
      <c r="P28" s="12" t="str">
        <f>[1]!WB(E$10-E8,"&gt;=",J28*(C8+C$10)/2-$C$13*(1-J28))</f>
        <v>&gt;=</v>
      </c>
      <c r="Q28" s="12" t="str">
        <f>[1]!WB(D$10-D8,"&gt;=",K28*(B8+B$10)/2-$B$13*(1-K28))</f>
        <v>&gt;=</v>
      </c>
      <c r="R28" s="12" t="str">
        <f>[1]!WB(D8-D$10,"&gt;=",L28*(B8+B$10)/2-$B$13*(1-L28))</f>
        <v>&gt;=</v>
      </c>
      <c r="S28" s="6"/>
    </row>
    <row r="29" spans="1:19" x14ac:dyDescent="0.25">
      <c r="A29" s="6"/>
      <c r="B29" s="6"/>
      <c r="C29" s="6"/>
      <c r="D29" s="6"/>
      <c r="E29" s="6"/>
      <c r="F29" s="6"/>
      <c r="G29" s="8" t="str">
        <f t="shared" si="4"/>
        <v>E_F</v>
      </c>
      <c r="H29" s="9">
        <f t="shared" si="5"/>
        <v>2.7453036691475181</v>
      </c>
      <c r="I29" s="18">
        <v>0</v>
      </c>
      <c r="J29" s="18">
        <v>1</v>
      </c>
      <c r="K29" s="18">
        <v>0</v>
      </c>
      <c r="L29" s="18">
        <v>0</v>
      </c>
      <c r="M29" s="12" t="str">
        <f>[1]!WB(SUM(I29:L29),"&gt;=",1)</f>
        <v>=&gt;=</v>
      </c>
      <c r="N29" s="6"/>
      <c r="O29" s="12" t="str">
        <f>[1]!WB(E9-E$10,"&gt;=",I29*(C9+C$10)/2-$C$13*(1-I29))</f>
        <v>&gt;=</v>
      </c>
      <c r="P29" s="12" t="str">
        <f>[1]!WB(E$10-E9,"&gt;=",J29*(C9+C$10)/2-$C$13*(1-J29))</f>
        <v>=&gt;=</v>
      </c>
      <c r="Q29" s="12" t="str">
        <f>[1]!WB(D$10-D9,"&gt;=",K29*(B9+B$10)/2-$B$13*(1-K29))</f>
        <v>&gt;=</v>
      </c>
      <c r="R29" s="12" t="str">
        <f>[1]!WB(D9-D$10,"&gt;=",L29*(B9+B$10)/2-$B$13*(1-L29))</f>
        <v>&gt;=</v>
      </c>
      <c r="S29" s="6"/>
    </row>
    <row r="30" spans="1:19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3" spans="1:1" x14ac:dyDescent="0.25">
      <c r="A33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Model</vt:lpstr>
      <vt:lpstr>WBBINRange0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El Ess</cp:lastModifiedBy>
  <dcterms:created xsi:type="dcterms:W3CDTF">2023-09-08T21:56:53Z</dcterms:created>
  <dcterms:modified xsi:type="dcterms:W3CDTF">2023-09-10T17:11:07Z</dcterms:modified>
</cp:coreProperties>
</file>