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8_{DD5597A1-F7E6-4D41-85E6-EAA31A561B4B}" xr6:coauthVersionLast="40" xr6:coauthVersionMax="40" xr10:uidLastSave="{00000000-0000-0000-0000-000000000000}"/>
  <bookViews>
    <workbookView xWindow="360" yWindow="15" windowWidth="11340" windowHeight="6540" activeTab="1" xr2:uid="{00000000-000D-0000-FFFF-FFFF00000000}"/>
  </bookViews>
  <sheets>
    <sheet name="WB! Status" sheetId="10" r:id="rId1"/>
    <sheet name="Sheet1" sheetId="1" r:id="rId2"/>
  </sheets>
  <externalReferences>
    <externalReference r:id="rId3"/>
  </externalReferences>
  <definedNames>
    <definedName name="WBASSTRARG">1</definedName>
    <definedName name="WBMAX">Sheet1!$B$56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4" i="1" l="1"/>
  <c r="G43" i="1"/>
  <c r="G42" i="1"/>
  <c r="G41" i="1"/>
  <c r="G40" i="1"/>
  <c r="G39" i="1"/>
  <c r="B52" i="1" l="1"/>
  <c r="B49" i="1"/>
  <c r="B51" i="1"/>
  <c r="B48" i="1"/>
  <c r="B50" i="1"/>
  <c r="B47" i="1"/>
  <c r="A52" i="1"/>
  <c r="A51" i="1"/>
  <c r="A50" i="1"/>
  <c r="B34" i="1"/>
  <c r="B31" i="1"/>
  <c r="B28" i="1"/>
  <c r="B33" i="1"/>
  <c r="B30" i="1"/>
  <c r="B27" i="1"/>
  <c r="B32" i="1"/>
  <c r="B29" i="1"/>
  <c r="B26" i="1"/>
  <c r="A34" i="1"/>
  <c r="A31" i="1"/>
  <c r="A28" i="1"/>
  <c r="A33" i="1"/>
  <c r="A30" i="1"/>
  <c r="A27" i="1"/>
  <c r="A32" i="1"/>
  <c r="A29" i="1"/>
  <c r="A26" i="1"/>
  <c r="A49" i="1"/>
  <c r="A48" i="1"/>
  <c r="A47" i="1"/>
  <c r="A44" i="1"/>
  <c r="A43" i="1"/>
  <c r="A42" i="1"/>
  <c r="B44" i="1"/>
  <c r="B43" i="1"/>
  <c r="B42" i="1"/>
  <c r="B41" i="1"/>
  <c r="B40" i="1"/>
  <c r="B39" i="1"/>
  <c r="A41" i="1"/>
  <c r="A40" i="1"/>
  <c r="A39" i="1"/>
  <c r="D14" i="1" l="1"/>
  <c r="D13" i="1"/>
  <c r="D12" i="1"/>
  <c r="D18" i="1"/>
  <c r="D17" i="1"/>
  <c r="C17" i="1"/>
  <c r="E17" i="1"/>
  <c r="E14" i="1"/>
  <c r="C18" i="1"/>
  <c r="E18" i="1"/>
  <c r="E12" i="1"/>
  <c r="E13" i="1"/>
  <c r="I39" i="1" l="1"/>
  <c r="E41" i="1"/>
  <c r="I40" i="1"/>
  <c r="E40" i="1"/>
  <c r="B54" i="1"/>
  <c r="B56" i="1" s="1"/>
  <c r="E39" i="1"/>
  <c r="I41" i="1"/>
  <c r="I43" i="1"/>
  <c r="E43" i="1"/>
  <c r="I44" i="1"/>
  <c r="I42" i="1"/>
  <c r="E44" i="1"/>
  <c r="E42" i="1"/>
  <c r="B55" i="1"/>
  <c r="H44" i="1"/>
  <c r="H39" i="1"/>
  <c r="F43" i="1"/>
  <c r="F42" i="1"/>
  <c r="F44" i="1"/>
  <c r="H41" i="1"/>
  <c r="F40" i="1"/>
  <c r="F41" i="1"/>
  <c r="F39" i="1"/>
  <c r="H40" i="1"/>
  <c r="H42" i="1"/>
  <c r="H43" i="1"/>
</calcChain>
</file>

<file path=xl/sharedStrings.xml><?xml version="1.0" encoding="utf-8"?>
<sst xmlns="http://schemas.openxmlformats.org/spreadsheetml/2006/main" count="92" uniqueCount="84">
  <si>
    <t>Raw Material</t>
  </si>
  <si>
    <t>Butane</t>
  </si>
  <si>
    <t>Catref</t>
  </si>
  <si>
    <t>Naphtha</t>
  </si>
  <si>
    <t>Cost</t>
  </si>
  <si>
    <t>Finished Goods</t>
  </si>
  <si>
    <t>Regular</t>
  </si>
  <si>
    <t>Premium</t>
  </si>
  <si>
    <t>Minreq</t>
  </si>
  <si>
    <t>Price</t>
  </si>
  <si>
    <t>Octane</t>
  </si>
  <si>
    <t>Vapor</t>
  </si>
  <si>
    <t>Volatility</t>
  </si>
  <si>
    <t>Quality Level</t>
  </si>
  <si>
    <t>Upper</t>
  </si>
  <si>
    <t>Lower</t>
  </si>
  <si>
    <t>Revenue</t>
  </si>
  <si>
    <t>Profit</t>
  </si>
  <si>
    <t>Blending Model</t>
  </si>
  <si>
    <t xml:space="preserve">  satisfy finished good quality requirements, and</t>
  </si>
  <si>
    <t xml:space="preserve">  satisfy finished good demand requirements.</t>
  </si>
  <si>
    <t xml:space="preserve">                    How should a set of raw materials be blended so as to:</t>
  </si>
  <si>
    <t xml:space="preserve">  maximize profit, satisfy raw material availabilities,</t>
  </si>
  <si>
    <t xml:space="preserve">   Used</t>
  </si>
  <si>
    <t>Produced</t>
  </si>
  <si>
    <t>Max available</t>
  </si>
  <si>
    <t>Max sellable</t>
  </si>
  <si>
    <t>Actual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</si>
  <si>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</si>
  <si>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</si>
  <si>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</si>
  <si>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 6         Unlimited</t>
  </si>
  <si>
    <t xml:space="preserve">         Continuous                     6</t>
  </si>
  <si>
    <t xml:space="preserve">         Free                           0</t>
  </si>
  <si>
    <t xml:space="preserve">         Integers/Binaries            0/0         Unlimited</t>
  </si>
  <si>
    <t xml:space="preserve">   Nonlinears                           0         Unlimited</t>
  </si>
  <si>
    <t xml:space="preserve"> End of Report</t>
  </si>
  <si>
    <t xml:space="preserve"> DATE GENERATED:</t>
  </si>
  <si>
    <t>Level</t>
  </si>
  <si>
    <t>Limits per unit</t>
  </si>
  <si>
    <t xml:space="preserve"> RM * FG Combination</t>
  </si>
  <si>
    <t>Amount used (decision)</t>
  </si>
  <si>
    <t>(BlendWBflat.xls)</t>
  </si>
  <si>
    <t xml:space="preserve">   Keywords: Blending, Petroleum, Refining;</t>
  </si>
  <si>
    <t xml:space="preserve"> MODEL TYPE:</t>
  </si>
  <si>
    <t>Linear (Linear Program)</t>
  </si>
  <si>
    <t xml:space="preserve"> SOLUTION STATUS:      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</si>
  <si>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</si>
  <si>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</si>
  <si>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</si>
  <si>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</si>
  <si>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</si>
  <si>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</si>
  <si>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</si>
  <si>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</si>
  <si>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</si>
  <si>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</si>
  <si>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</si>
  <si>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</si>
  <si>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What'sBest!® 16.0.2.1 (Jan 08, 2019) - Lib.:12.0.3977.130 - 64-bit - Status Report -</t>
  </si>
  <si>
    <t xml:space="preserve"> - Lindo Staff -</t>
  </si>
  <si>
    <t xml:space="preserve">   Maximum coefficient value:        8000  on &lt;RHS&gt;</t>
  </si>
  <si>
    <t xml:space="preserve"> NON-DEFAULT SETTINGS:</t>
  </si>
  <si>
    <t xml:space="preserve">                    The data are arranged in a flat table, rather than matrix, style.</t>
  </si>
  <si>
    <t xml:space="preserve">   Maximum coefficient in formula:   Sheet1!E17</t>
  </si>
  <si>
    <t>Total amt</t>
  </si>
  <si>
    <t xml:space="preserve"> RM by Quality combination</t>
  </si>
  <si>
    <t xml:space="preserve"> FG by Quality Combination</t>
  </si>
  <si>
    <t>Adjusted for</t>
  </si>
  <si>
    <t>batch size</t>
  </si>
  <si>
    <t>in batch</t>
  </si>
  <si>
    <t>of quality</t>
  </si>
  <si>
    <t xml:space="preserve">       Formulas                        26</t>
  </si>
  <si>
    <t xml:space="preserve">     Constraints                       19         Unlimited</t>
  </si>
  <si>
    <t xml:space="preserve">   Minimum coefficient in formula:   Sheet1!D12</t>
  </si>
  <si>
    <t xml:space="preserve">   Total Cells                        216</t>
  </si>
  <si>
    <t xml:space="preserve">     Numerics                         107</t>
  </si>
  <si>
    <t xml:space="preserve">       Constants                       75</t>
  </si>
  <si>
    <t xml:space="preserve">     Strings                           90</t>
  </si>
  <si>
    <t xml:space="preserve">   Coefficients                       125</t>
  </si>
  <si>
    <t xml:space="preserve">   Minimum coefficient value:        1  on Sheet1!C51</t>
  </si>
  <si>
    <t xml:space="preserve">GLOBALLY OPTIMAL  </t>
  </si>
  <si>
    <t xml:space="preserve">   String Support:   On (limited support of string operations)</t>
  </si>
  <si>
    <t xml:space="preserve">                    The flat style may be more convenient for large data sets.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</si>
</sst>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\ dd\,\ yyyy"/>
    <numFmt numFmtId="165" formatCode="hh:mm\ AM/PM"/>
    <numFmt numFmtId="166" formatCode="#,##0.0##############"/>
  </numFmts>
  <fonts count="12" x14ac:knownFonts="1">
    <font>
      <sz val="10"/>
      <name val="Arial"/>
    </font>
    <font>
      <sz val="10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1"/>
      <name val="Arial"/>
      <family val="2"/>
    </font>
    <font>
      <sz val="9"/>
      <name val="Courier"/>
    </font>
    <font>
      <sz val="9"/>
      <color indexed="10"/>
      <name val="Courier"/>
    </font>
  </fonts>
  <fills count="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2" fillId="0" borderId="0" applyNumberFormat="0" applyFill="0" applyBorder="0" applyAlignment="0">
      <protection locked="0"/>
    </xf>
    <xf numFmtId="0" fontId="1" fillId="2" borderId="0" applyNumberFormat="0" applyBorder="0" applyAlignment="0">
      <protection locked="0"/>
    </xf>
    <xf numFmtId="0" fontId="5" fillId="3" borderId="1" applyNumberFormat="0" applyFont="0" applyAlignment="0" applyProtection="0"/>
  </cellStyleXfs>
  <cellXfs count="25">
    <xf numFmtId="0" fontId="0" fillId="0" borderId="0" xfId="0"/>
    <xf numFmtId="0" fontId="0" fillId="0" borderId="0" xfId="0" applyAlignment="1">
      <alignment horizontal="right"/>
    </xf>
    <xf numFmtId="0" fontId="3" fillId="0" borderId="0" xfId="0" applyNumberFormat="1" applyFont="1" applyFill="1" applyAlignment="1">
      <alignment horizontal="right"/>
    </xf>
    <xf numFmtId="0" fontId="3" fillId="0" borderId="0" xfId="0" quotePrefix="1" applyNumberFormat="1" applyFont="1" applyFill="1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right"/>
    </xf>
    <xf numFmtId="0" fontId="0" fillId="0" borderId="0" xfId="0" applyAlignment="1" applyProtection="1">
      <alignment horizontal="center"/>
      <protection locked="0"/>
    </xf>
    <xf numFmtId="0" fontId="2" fillId="0" borderId="0" xfId="1" applyNumberFormat="1" applyFill="1" applyAlignment="1">
      <alignment horizontal="right"/>
      <protection locked="0"/>
    </xf>
    <xf numFmtId="0" fontId="1" fillId="2" borderId="0" xfId="2" applyNumberFormat="1" applyAlignment="1">
      <alignment horizontal="right"/>
      <protection locked="0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7" fillId="3" borderId="1" xfId="3" applyFont="1" applyAlignment="1">
      <alignment horizontal="right"/>
    </xf>
    <xf numFmtId="0" fontId="7" fillId="3" borderId="1" xfId="3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/>
    <xf numFmtId="164" fontId="10" fillId="0" borderId="0" xfId="0" applyNumberFormat="1" applyFont="1" applyAlignment="1">
      <alignment horizontal="left"/>
    </xf>
    <xf numFmtId="165" fontId="10" fillId="0" borderId="0" xfId="0" applyNumberFormat="1" applyFont="1" applyAlignment="1">
      <alignment horizontal="left"/>
    </xf>
    <xf numFmtId="0" fontId="11" fillId="0" borderId="0" xfId="0" applyFont="1"/>
    <xf numFmtId="166" fontId="10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</cellXfs>
  <cellStyles count="4">
    <cellStyle name="Adjustable" xfId="1" xr:uid="{00000000-0005-0000-0000-000000000000}"/>
    <cellStyle name="Best" xfId="2" xr:uid="{00000000-0005-0000-0000-000001000000}"/>
    <cellStyle name="Normal" xfId="0" builtinId="0"/>
    <cellStyle name="Note" xfId="3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E4691-C9BE-4939-B7C5-9D1E8341DCA8}">
  <dimension ref="A1:C55"/>
  <sheetViews>
    <sheetView showGridLines="0" workbookViewId="0"/>
  </sheetViews>
  <sheetFormatPr defaultRowHeight="12.75" x14ac:dyDescent="0.2"/>
  <cols>
    <col min="1" max="3" width="30.7109375" customWidth="1"/>
  </cols>
  <sheetData>
    <row r="1" spans="1:3" x14ac:dyDescent="0.2">
      <c r="A1" s="19" t="s">
        <v>59</v>
      </c>
      <c r="B1" s="19"/>
      <c r="C1" s="19"/>
    </row>
    <row r="2" spans="1:3" x14ac:dyDescent="0.2">
      <c r="A2" s="19" t="s">
        <v>60</v>
      </c>
      <c r="B2" s="19"/>
      <c r="C2" s="19"/>
    </row>
    <row r="3" spans="1:3" x14ac:dyDescent="0.2">
      <c r="A3" s="19"/>
      <c r="B3" s="19"/>
      <c r="C3" s="19"/>
    </row>
    <row r="4" spans="1:3" x14ac:dyDescent="0.2">
      <c r="A4" s="19" t="s">
        <v>37</v>
      </c>
      <c r="B4" s="20">
        <v>43482.346828703703</v>
      </c>
      <c r="C4" s="21">
        <v>43482.346828703703</v>
      </c>
    </row>
    <row r="5" spans="1:3" x14ac:dyDescent="0.2">
      <c r="A5" s="19"/>
      <c r="B5" s="19"/>
      <c r="C5" s="19"/>
    </row>
    <row r="6" spans="1:3" x14ac:dyDescent="0.2">
      <c r="A6" s="19"/>
      <c r="B6" s="19"/>
      <c r="C6" s="19"/>
    </row>
    <row r="7" spans="1:3" x14ac:dyDescent="0.2">
      <c r="A7" s="19" t="s">
        <v>28</v>
      </c>
      <c r="B7" s="19"/>
      <c r="C7" s="19"/>
    </row>
    <row r="8" spans="1:3" x14ac:dyDescent="0.2">
      <c r="A8" s="19"/>
      <c r="B8" s="19"/>
      <c r="C8" s="19"/>
    </row>
    <row r="9" spans="1:3" x14ac:dyDescent="0.2">
      <c r="A9" s="19" t="s">
        <v>29</v>
      </c>
      <c r="B9" s="19"/>
      <c r="C9" s="19"/>
    </row>
    <row r="10" spans="1:3" x14ac:dyDescent="0.2">
      <c r="A10" s="19" t="s">
        <v>30</v>
      </c>
      <c r="B10" s="19"/>
      <c r="C10" s="19"/>
    </row>
    <row r="11" spans="1:3" x14ac:dyDescent="0.2">
      <c r="A11" s="19" t="s">
        <v>75</v>
      </c>
      <c r="B11" s="19"/>
      <c r="C11" s="19"/>
    </row>
    <row r="12" spans="1:3" x14ac:dyDescent="0.2">
      <c r="A12" s="19" t="s">
        <v>76</v>
      </c>
      <c r="B12" s="19"/>
      <c r="C12" s="19"/>
    </row>
    <row r="13" spans="1:3" x14ac:dyDescent="0.2">
      <c r="A13" s="19" t="s">
        <v>31</v>
      </c>
      <c r="B13" s="19"/>
      <c r="C13" s="19"/>
    </row>
    <row r="14" spans="1:3" x14ac:dyDescent="0.2">
      <c r="A14" s="19" t="s">
        <v>32</v>
      </c>
      <c r="B14" s="19"/>
      <c r="C14" s="19"/>
    </row>
    <row r="15" spans="1:3" x14ac:dyDescent="0.2">
      <c r="A15" s="19" t="s">
        <v>33</v>
      </c>
      <c r="B15" s="19"/>
      <c r="C15" s="19"/>
    </row>
    <row r="16" spans="1:3" x14ac:dyDescent="0.2">
      <c r="A16" s="19" t="s">
        <v>34</v>
      </c>
      <c r="B16" s="19"/>
      <c r="C16" s="19"/>
    </row>
    <row r="17" spans="1:3" x14ac:dyDescent="0.2">
      <c r="A17" s="19" t="s">
        <v>77</v>
      </c>
      <c r="B17" s="19"/>
      <c r="C17" s="19"/>
    </row>
    <row r="18" spans="1:3" x14ac:dyDescent="0.2">
      <c r="A18" s="19" t="s">
        <v>72</v>
      </c>
      <c r="B18" s="19"/>
      <c r="C18" s="19"/>
    </row>
    <row r="19" spans="1:3" x14ac:dyDescent="0.2">
      <c r="A19" s="19" t="s">
        <v>78</v>
      </c>
      <c r="B19" s="19"/>
      <c r="C19" s="19"/>
    </row>
    <row r="20" spans="1:3" x14ac:dyDescent="0.2">
      <c r="A20" s="19" t="s">
        <v>73</v>
      </c>
      <c r="B20" s="19"/>
      <c r="C20" s="19"/>
    </row>
    <row r="21" spans="1:3" x14ac:dyDescent="0.2">
      <c r="A21" s="19" t="s">
        <v>35</v>
      </c>
      <c r="B21" s="19"/>
      <c r="C21" s="19"/>
    </row>
    <row r="22" spans="1:3" x14ac:dyDescent="0.2">
      <c r="A22" s="19" t="s">
        <v>79</v>
      </c>
      <c r="B22" s="19"/>
      <c r="C22" s="19"/>
    </row>
    <row r="23" spans="1:3" x14ac:dyDescent="0.2">
      <c r="A23" s="19"/>
      <c r="B23" s="19"/>
      <c r="C23" s="19"/>
    </row>
    <row r="24" spans="1:3" x14ac:dyDescent="0.2">
      <c r="A24" s="19" t="s">
        <v>80</v>
      </c>
      <c r="B24" s="19"/>
      <c r="C24" s="19"/>
    </row>
    <row r="25" spans="1:3" x14ac:dyDescent="0.2">
      <c r="A25" s="19" t="s">
        <v>74</v>
      </c>
      <c r="B25" s="19"/>
      <c r="C25" s="19"/>
    </row>
    <row r="26" spans="1:3" x14ac:dyDescent="0.2">
      <c r="A26" s="19" t="s">
        <v>61</v>
      </c>
      <c r="B26" s="19"/>
      <c r="C26" s="19"/>
    </row>
    <row r="27" spans="1:3" x14ac:dyDescent="0.2">
      <c r="A27" s="19" t="s">
        <v>64</v>
      </c>
      <c r="B27" s="19"/>
      <c r="C27" s="19"/>
    </row>
    <row r="28" spans="1:3" x14ac:dyDescent="0.2">
      <c r="A28" s="19"/>
      <c r="B28" s="19"/>
      <c r="C28" s="19"/>
    </row>
    <row r="29" spans="1:3" x14ac:dyDescent="0.2">
      <c r="A29" s="19" t="s">
        <v>44</v>
      </c>
      <c r="B29" s="19" t="s">
        <v>45</v>
      </c>
      <c r="C29" s="19"/>
    </row>
    <row r="30" spans="1:3" x14ac:dyDescent="0.2">
      <c r="A30" s="19"/>
      <c r="B30" s="19"/>
      <c r="C30" s="19"/>
    </row>
    <row r="31" spans="1:3" x14ac:dyDescent="0.2">
      <c r="A31" s="19" t="s">
        <v>46</v>
      </c>
      <c r="B31" s="22" t="s">
        <v>81</v>
      </c>
      <c r="C31" s="19"/>
    </row>
    <row r="32" spans="1:3" x14ac:dyDescent="0.2">
      <c r="A32" s="19"/>
      <c r="B32" s="19"/>
      <c r="C32" s="19"/>
    </row>
    <row r="33" spans="1:3" x14ac:dyDescent="0.2">
      <c r="A33" s="19" t="s">
        <v>47</v>
      </c>
      <c r="B33" s="23">
        <v>44904.761904762003</v>
      </c>
      <c r="C33" s="19"/>
    </row>
    <row r="34" spans="1:3" x14ac:dyDescent="0.2">
      <c r="A34" s="19"/>
      <c r="B34" s="19"/>
      <c r="C34" s="19"/>
    </row>
    <row r="35" spans="1:3" x14ac:dyDescent="0.2">
      <c r="A35" s="19" t="s">
        <v>48</v>
      </c>
      <c r="B35" s="23" t="s">
        <v>49</v>
      </c>
      <c r="C35" s="19"/>
    </row>
    <row r="36" spans="1:3" x14ac:dyDescent="0.2">
      <c r="A36" s="19"/>
      <c r="B36" s="19"/>
      <c r="C36" s="19"/>
    </row>
    <row r="37" spans="1:3" x14ac:dyDescent="0.2">
      <c r="A37" s="19" t="s">
        <v>50</v>
      </c>
      <c r="B37" s="23">
        <v>0</v>
      </c>
      <c r="C37" s="19"/>
    </row>
    <row r="38" spans="1:3" x14ac:dyDescent="0.2">
      <c r="A38" s="19"/>
      <c r="B38" s="19"/>
      <c r="C38" s="19"/>
    </row>
    <row r="39" spans="1:3" x14ac:dyDescent="0.2">
      <c r="A39" s="19" t="s">
        <v>51</v>
      </c>
      <c r="B39" s="19" t="s">
        <v>52</v>
      </c>
      <c r="C39" s="19"/>
    </row>
    <row r="40" spans="1:3" x14ac:dyDescent="0.2">
      <c r="A40" s="19"/>
      <c r="B40" s="19"/>
      <c r="C40" s="19"/>
    </row>
    <row r="41" spans="1:3" x14ac:dyDescent="0.2">
      <c r="A41" s="19" t="s">
        <v>53</v>
      </c>
      <c r="B41" s="19" t="s">
        <v>49</v>
      </c>
      <c r="C41" s="19"/>
    </row>
    <row r="42" spans="1:3" x14ac:dyDescent="0.2">
      <c r="A42" s="19"/>
      <c r="B42" s="19"/>
      <c r="C42" s="19"/>
    </row>
    <row r="43" spans="1:3" x14ac:dyDescent="0.2">
      <c r="A43" s="19" t="s">
        <v>54</v>
      </c>
      <c r="B43" s="23">
        <v>14</v>
      </c>
      <c r="C43" s="19"/>
    </row>
    <row r="44" spans="1:3" x14ac:dyDescent="0.2">
      <c r="A44" s="19"/>
      <c r="B44" s="19"/>
      <c r="C44" s="19"/>
    </row>
    <row r="45" spans="1:3" x14ac:dyDescent="0.2">
      <c r="A45" s="19" t="s">
        <v>55</v>
      </c>
      <c r="B45" s="23" t="s">
        <v>49</v>
      </c>
      <c r="C45" s="19"/>
    </row>
    <row r="46" spans="1:3" x14ac:dyDescent="0.2">
      <c r="A46" s="19"/>
      <c r="B46" s="19"/>
      <c r="C46" s="19"/>
    </row>
    <row r="47" spans="1:3" x14ac:dyDescent="0.2">
      <c r="A47" s="19" t="s">
        <v>56</v>
      </c>
      <c r="B47" s="23" t="s">
        <v>49</v>
      </c>
      <c r="C47" s="19"/>
    </row>
    <row r="48" spans="1:3" x14ac:dyDescent="0.2">
      <c r="A48" s="19"/>
      <c r="B48" s="19"/>
      <c r="C48" s="19"/>
    </row>
    <row r="49" spans="1:3" x14ac:dyDescent="0.2">
      <c r="A49" s="19" t="s">
        <v>57</v>
      </c>
      <c r="B49" s="19" t="s">
        <v>58</v>
      </c>
      <c r="C49" s="19"/>
    </row>
    <row r="50" spans="1:3" x14ac:dyDescent="0.2">
      <c r="A50" s="19"/>
      <c r="B50" s="19"/>
      <c r="C50" s="19"/>
    </row>
    <row r="51" spans="1:3" x14ac:dyDescent="0.2">
      <c r="A51" s="19" t="s">
        <v>62</v>
      </c>
      <c r="B51" s="19"/>
      <c r="C51" s="19"/>
    </row>
    <row r="52" spans="1:3" x14ac:dyDescent="0.2">
      <c r="A52" s="19"/>
      <c r="B52" s="19"/>
      <c r="C52" s="19"/>
    </row>
    <row r="53" spans="1:3" x14ac:dyDescent="0.2">
      <c r="A53" s="19" t="s">
        <v>82</v>
      </c>
      <c r="B53" s="19"/>
      <c r="C53" s="19"/>
    </row>
    <row r="54" spans="1:3" x14ac:dyDescent="0.2">
      <c r="A54" s="19"/>
      <c r="B54" s="19"/>
      <c r="C54" s="19"/>
    </row>
    <row r="55" spans="1:3" x14ac:dyDescent="0.2">
      <c r="A55" s="19" t="s">
        <v>36</v>
      </c>
      <c r="B55" s="19"/>
      <c r="C55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R56"/>
  <sheetViews>
    <sheetView tabSelected="1" workbookViewId="0">
      <selection activeCell="A8" sqref="A8"/>
    </sheetView>
  </sheetViews>
  <sheetFormatPr defaultRowHeight="12.75" x14ac:dyDescent="0.2"/>
  <cols>
    <col min="1" max="1" width="16.7109375" style="1" customWidth="1"/>
    <col min="2" max="4" width="9.140625" style="1"/>
    <col min="5" max="5" width="12" style="1" customWidth="1"/>
    <col min="6" max="6" width="17.5703125" style="1" customWidth="1"/>
    <col min="7" max="16384" width="9.140625" style="1"/>
  </cols>
  <sheetData>
    <row r="1" spans="1:7" ht="15.75" x14ac:dyDescent="0.25">
      <c r="D1" s="5" t="s">
        <v>18</v>
      </c>
      <c r="F1" s="10" t="s">
        <v>42</v>
      </c>
    </row>
    <row r="2" spans="1:7" ht="14.25" x14ac:dyDescent="0.2">
      <c r="A2" s="17" t="s">
        <v>21</v>
      </c>
      <c r="B2" s="18"/>
      <c r="C2" s="18"/>
    </row>
    <row r="3" spans="1:7" ht="14.25" x14ac:dyDescent="0.2">
      <c r="A3" s="17"/>
      <c r="B3" s="17" t="s">
        <v>22</v>
      </c>
      <c r="C3" s="18"/>
    </row>
    <row r="4" spans="1:7" ht="14.25" x14ac:dyDescent="0.2">
      <c r="A4" s="17"/>
      <c r="B4" s="17" t="s">
        <v>19</v>
      </c>
      <c r="C4" s="18"/>
    </row>
    <row r="5" spans="1:7" ht="14.25" x14ac:dyDescent="0.2">
      <c r="A5" s="17"/>
      <c r="B5" s="17" t="s">
        <v>20</v>
      </c>
      <c r="C5" s="18"/>
    </row>
    <row r="6" spans="1:7" ht="14.25" x14ac:dyDescent="0.2">
      <c r="A6" s="17" t="s">
        <v>63</v>
      </c>
      <c r="B6" s="17"/>
      <c r="C6" s="18"/>
    </row>
    <row r="7" spans="1:7" ht="14.25" x14ac:dyDescent="0.2">
      <c r="A7" s="17" t="s">
        <v>83</v>
      </c>
      <c r="B7" s="17"/>
      <c r="C7" s="18"/>
    </row>
    <row r="8" spans="1:7" x14ac:dyDescent="0.2">
      <c r="A8" s="4"/>
      <c r="B8" s="16" t="s">
        <v>43</v>
      </c>
    </row>
    <row r="9" spans="1:7" x14ac:dyDescent="0.2">
      <c r="A9" s="4"/>
      <c r="B9" s="16"/>
    </row>
    <row r="10" spans="1:7" x14ac:dyDescent="0.2">
      <c r="D10" s="1" t="s">
        <v>27</v>
      </c>
    </row>
    <row r="11" spans="1:7" x14ac:dyDescent="0.2">
      <c r="A11" s="9" t="s">
        <v>0</v>
      </c>
      <c r="D11" s="9" t="s">
        <v>23</v>
      </c>
      <c r="F11" s="9" t="s">
        <v>25</v>
      </c>
      <c r="G11" s="9" t="s">
        <v>4</v>
      </c>
    </row>
    <row r="12" spans="1:7" x14ac:dyDescent="0.2">
      <c r="A12" s="12" t="s">
        <v>1</v>
      </c>
      <c r="D12" s="1">
        <f>SUMIF(A$47:A$52,A12,C$47:C$52)</f>
        <v>1000</v>
      </c>
      <c r="E12" s="6" t="str">
        <f>[1]!WB(D12,"&lt;=",F12)</f>
        <v>=&lt;=</v>
      </c>
      <c r="F12" s="12">
        <v>1000</v>
      </c>
      <c r="G12" s="13">
        <v>7.3</v>
      </c>
    </row>
    <row r="13" spans="1:7" x14ac:dyDescent="0.2">
      <c r="A13" s="12" t="s">
        <v>2</v>
      </c>
      <c r="D13" s="1">
        <f>SUMIF(A$47:A$52,A13,C$47:C$52)</f>
        <v>4000</v>
      </c>
      <c r="E13" s="6" t="str">
        <f>[1]!WB(D13,"&lt;=",F13)</f>
        <v>=&lt;=</v>
      </c>
      <c r="F13" s="12">
        <v>4000</v>
      </c>
      <c r="G13" s="12">
        <v>18.2</v>
      </c>
    </row>
    <row r="14" spans="1:7" x14ac:dyDescent="0.2">
      <c r="A14" s="12" t="s">
        <v>3</v>
      </c>
      <c r="D14" s="1">
        <f>SUMIF(A$47:A$52,A14,C$47:C$52)</f>
        <v>3095.2380952380945</v>
      </c>
      <c r="E14" s="6" t="str">
        <f>[1]!WB(D14,"&lt;=",F14)</f>
        <v>&lt;=</v>
      </c>
      <c r="F14" s="12">
        <v>5000</v>
      </c>
      <c r="G14" s="12">
        <v>12.5</v>
      </c>
    </row>
    <row r="16" spans="1:7" x14ac:dyDescent="0.2">
      <c r="A16" s="9" t="s">
        <v>5</v>
      </c>
      <c r="B16" s="9" t="s">
        <v>8</v>
      </c>
      <c r="D16" s="9" t="s">
        <v>24</v>
      </c>
      <c r="F16" s="9" t="s">
        <v>26</v>
      </c>
      <c r="G16" s="9" t="s">
        <v>9</v>
      </c>
    </row>
    <row r="17" spans="1:18" x14ac:dyDescent="0.2">
      <c r="A17" s="12" t="s">
        <v>6</v>
      </c>
      <c r="B17" s="12">
        <v>4000</v>
      </c>
      <c r="C17" s="6" t="str">
        <f>[1]!WB(B17,"&lt;=",D17)</f>
        <v>=&lt;=</v>
      </c>
      <c r="D17" s="2">
        <f>SUMIF(B$47:B$52,A17,C$47:C$52)</f>
        <v>4000</v>
      </c>
      <c r="E17" s="6" t="str">
        <f>[1]!WB(D17,"&lt;=",F17)</f>
        <v>&lt;=</v>
      </c>
      <c r="F17" s="12">
        <v>8000</v>
      </c>
      <c r="G17" s="12">
        <v>18.399999999999999</v>
      </c>
    </row>
    <row r="18" spans="1:18" x14ac:dyDescent="0.2">
      <c r="A18" s="12" t="s">
        <v>7</v>
      </c>
      <c r="B18" s="12">
        <v>2000</v>
      </c>
      <c r="C18" s="6" t="str">
        <f>[1]!WB(B18,"&lt;=",D18)</f>
        <v>&lt;=</v>
      </c>
      <c r="D18" s="2">
        <f>SUMIF(B$47:B$52,A18,C$47:C$52)</f>
        <v>4095.2380952380945</v>
      </c>
      <c r="E18" s="6" t="str">
        <f>[1]!WB(D18,"&lt;=",F18)</f>
        <v>&lt;=</v>
      </c>
      <c r="F18" s="12">
        <v>6000</v>
      </c>
      <c r="G18" s="12">
        <v>22</v>
      </c>
    </row>
    <row r="19" spans="1:18" x14ac:dyDescent="0.2">
      <c r="D19" s="2"/>
    </row>
    <row r="20" spans="1:18" x14ac:dyDescent="0.2">
      <c r="A20" s="9" t="s">
        <v>13</v>
      </c>
      <c r="D20" s="2"/>
    </row>
    <row r="21" spans="1:18" x14ac:dyDescent="0.2">
      <c r="A21" s="12" t="s">
        <v>10</v>
      </c>
      <c r="D21" s="2"/>
    </row>
    <row r="22" spans="1:18" x14ac:dyDescent="0.2">
      <c r="A22" s="12" t="s">
        <v>11</v>
      </c>
      <c r="D22" s="2"/>
    </row>
    <row r="23" spans="1:18" x14ac:dyDescent="0.2">
      <c r="A23" s="12" t="s">
        <v>12</v>
      </c>
      <c r="D23" s="2"/>
    </row>
    <row r="24" spans="1:18" x14ac:dyDescent="0.2">
      <c r="A24"/>
      <c r="D24" s="2"/>
      <c r="O24"/>
      <c r="P24"/>
      <c r="Q24"/>
      <c r="R24"/>
    </row>
    <row r="25" spans="1:18" x14ac:dyDescent="0.2">
      <c r="A25" s="11" t="s">
        <v>66</v>
      </c>
      <c r="C25" s="9" t="s">
        <v>38</v>
      </c>
      <c r="O25"/>
      <c r="P25"/>
      <c r="Q25"/>
      <c r="R25"/>
    </row>
    <row r="26" spans="1:18" x14ac:dyDescent="0.2">
      <c r="A26" s="1" t="str">
        <f>A12</f>
        <v>Butane</v>
      </c>
      <c r="B26" s="1" t="str">
        <f>A21</f>
        <v>Octane</v>
      </c>
      <c r="C26" s="12">
        <v>120</v>
      </c>
      <c r="J26"/>
      <c r="K26"/>
      <c r="L26"/>
      <c r="M26"/>
      <c r="O26"/>
      <c r="P26"/>
      <c r="Q26"/>
      <c r="R26"/>
    </row>
    <row r="27" spans="1:18" x14ac:dyDescent="0.2">
      <c r="A27" s="1" t="str">
        <f>A13</f>
        <v>Catref</v>
      </c>
      <c r="B27" s="1" t="str">
        <f>A21</f>
        <v>Octane</v>
      </c>
      <c r="C27" s="12">
        <v>100</v>
      </c>
      <c r="J27"/>
      <c r="K27"/>
      <c r="L27"/>
      <c r="M27"/>
      <c r="O27"/>
      <c r="P27"/>
      <c r="Q27"/>
      <c r="R27"/>
    </row>
    <row r="28" spans="1:18" x14ac:dyDescent="0.2">
      <c r="A28" s="1" t="str">
        <f>A14</f>
        <v>Naphtha</v>
      </c>
      <c r="B28" s="1" t="str">
        <f>A21</f>
        <v>Octane</v>
      </c>
      <c r="C28" s="12">
        <v>74</v>
      </c>
      <c r="J28"/>
      <c r="K28"/>
      <c r="L28"/>
      <c r="M28"/>
      <c r="O28"/>
      <c r="P28"/>
      <c r="Q28"/>
      <c r="R28"/>
    </row>
    <row r="29" spans="1:18" x14ac:dyDescent="0.2">
      <c r="A29" s="1" t="str">
        <f>A12</f>
        <v>Butane</v>
      </c>
      <c r="B29" s="1" t="str">
        <f>A22</f>
        <v>Vapor</v>
      </c>
      <c r="C29" s="12">
        <v>60</v>
      </c>
      <c r="J29"/>
      <c r="K29"/>
      <c r="L29"/>
      <c r="M29"/>
    </row>
    <row r="30" spans="1:18" x14ac:dyDescent="0.2">
      <c r="A30" s="1" t="str">
        <f>A13</f>
        <v>Catref</v>
      </c>
      <c r="B30" s="1" t="str">
        <f>A22</f>
        <v>Vapor</v>
      </c>
      <c r="C30" s="12">
        <v>2.6</v>
      </c>
      <c r="J30"/>
      <c r="K30"/>
      <c r="L30"/>
      <c r="M30"/>
      <c r="Q30" s="7"/>
      <c r="R30" s="7"/>
    </row>
    <row r="31" spans="1:18" x14ac:dyDescent="0.2">
      <c r="A31" s="1" t="str">
        <f>A14</f>
        <v>Naphtha</v>
      </c>
      <c r="B31" s="1" t="str">
        <f>A22</f>
        <v>Vapor</v>
      </c>
      <c r="C31" s="12">
        <v>4.0999999999999996</v>
      </c>
      <c r="J31"/>
      <c r="K31"/>
      <c r="L31"/>
      <c r="M31"/>
      <c r="Q31" s="7"/>
      <c r="R31" s="7"/>
    </row>
    <row r="32" spans="1:18" x14ac:dyDescent="0.2">
      <c r="A32" s="1" t="str">
        <f>A12</f>
        <v>Butane</v>
      </c>
      <c r="B32" s="1" t="str">
        <f>A23</f>
        <v>Volatility</v>
      </c>
      <c r="C32" s="13">
        <v>105</v>
      </c>
      <c r="J32"/>
      <c r="K32"/>
      <c r="L32"/>
      <c r="M32"/>
      <c r="Q32" s="7"/>
      <c r="R32" s="7"/>
    </row>
    <row r="33" spans="1:18" x14ac:dyDescent="0.2">
      <c r="A33" s="1" t="str">
        <f>A13</f>
        <v>Catref</v>
      </c>
      <c r="B33" s="1" t="str">
        <f>A23</f>
        <v>Volatility</v>
      </c>
      <c r="C33" s="12">
        <v>3</v>
      </c>
      <c r="J33"/>
      <c r="K33"/>
      <c r="L33"/>
      <c r="M33"/>
      <c r="Q33" s="7"/>
      <c r="R33" s="7"/>
    </row>
    <row r="34" spans="1:18" x14ac:dyDescent="0.2">
      <c r="A34" s="1" t="str">
        <f>A14</f>
        <v>Naphtha</v>
      </c>
      <c r="B34" s="1" t="str">
        <f>A23</f>
        <v>Volatility</v>
      </c>
      <c r="C34" s="12">
        <v>12</v>
      </c>
      <c r="J34"/>
      <c r="K34"/>
      <c r="L34"/>
      <c r="M34"/>
      <c r="Q34" s="7"/>
      <c r="R34" s="7"/>
    </row>
    <row r="35" spans="1:18" x14ac:dyDescent="0.2">
      <c r="J35"/>
      <c r="K35"/>
      <c r="L35"/>
      <c r="M35"/>
      <c r="Q35" s="7"/>
      <c r="R35" s="7"/>
    </row>
    <row r="36" spans="1:18" x14ac:dyDescent="0.2">
      <c r="B36"/>
      <c r="C36"/>
      <c r="D36"/>
      <c r="E36" s="24" t="s">
        <v>68</v>
      </c>
      <c r="G36" s="24" t="s">
        <v>65</v>
      </c>
      <c r="I36" s="24" t="s">
        <v>68</v>
      </c>
      <c r="L36"/>
      <c r="N36"/>
    </row>
    <row r="37" spans="1:18" x14ac:dyDescent="0.2">
      <c r="C37" s="14" t="s">
        <v>39</v>
      </c>
      <c r="E37" s="24" t="s">
        <v>69</v>
      </c>
      <c r="G37" s="24" t="s">
        <v>71</v>
      </c>
      <c r="I37" s="24" t="s">
        <v>69</v>
      </c>
      <c r="J37"/>
    </row>
    <row r="38" spans="1:18" x14ac:dyDescent="0.2">
      <c r="A38" s="11" t="s">
        <v>67</v>
      </c>
      <c r="C38" s="10" t="s">
        <v>15</v>
      </c>
      <c r="D38" s="10" t="s">
        <v>14</v>
      </c>
      <c r="E38" s="9" t="s">
        <v>15</v>
      </c>
      <c r="G38" s="9" t="s">
        <v>70</v>
      </c>
      <c r="I38" s="9" t="s">
        <v>14</v>
      </c>
      <c r="J38"/>
    </row>
    <row r="39" spans="1:18" x14ac:dyDescent="0.2">
      <c r="A39" s="1" t="str">
        <f>A17</f>
        <v>Regular</v>
      </c>
      <c r="B39" s="1" t="str">
        <f>A21</f>
        <v>Octane</v>
      </c>
      <c r="C39" s="12">
        <v>90</v>
      </c>
      <c r="D39" s="12">
        <v>110</v>
      </c>
      <c r="E39" s="1">
        <f>D17*C39</f>
        <v>360000</v>
      </c>
      <c r="F39" s="6" t="str">
        <f>[1]!WB(E39,"&lt;=",G39)</f>
        <v>=&lt;=</v>
      </c>
      <c r="G39" s="3">
        <f>SUMPRODUCT(C26:C28,C47:C49)</f>
        <v>360000</v>
      </c>
      <c r="H39" s="6" t="str">
        <f>[1]!WB(G39,"&lt;=",I39)</f>
        <v>&lt;=</v>
      </c>
      <c r="I39" s="1">
        <f>D17*D39</f>
        <v>440000</v>
      </c>
      <c r="J39"/>
    </row>
    <row r="40" spans="1:18" x14ac:dyDescent="0.2">
      <c r="A40" s="1" t="str">
        <f>A17</f>
        <v>Regular</v>
      </c>
      <c r="B40" s="1" t="str">
        <f>A22</f>
        <v>Vapor</v>
      </c>
      <c r="C40" s="12">
        <v>8</v>
      </c>
      <c r="D40" s="12">
        <v>11</v>
      </c>
      <c r="E40" s="1">
        <f>D17*C40</f>
        <v>32000</v>
      </c>
      <c r="F40" s="6" t="str">
        <f>[1]!WB(E40,"&lt;=",G40)</f>
        <v>&lt;=</v>
      </c>
      <c r="G40" s="3">
        <f>SUMPRODUCT(C29:C31,C47:C49)</f>
        <v>38042.857142857152</v>
      </c>
      <c r="H40" s="6" t="str">
        <f>[1]!WB(G40,"&lt;=",I40)</f>
        <v>&lt;=</v>
      </c>
      <c r="I40" s="1">
        <f>D17*D40</f>
        <v>44000</v>
      </c>
      <c r="J40"/>
    </row>
    <row r="41" spans="1:18" x14ac:dyDescent="0.2">
      <c r="A41" s="1" t="str">
        <f>A17</f>
        <v>Regular</v>
      </c>
      <c r="B41" s="1" t="str">
        <f>A23</f>
        <v>Volatility</v>
      </c>
      <c r="C41" s="12">
        <v>17</v>
      </c>
      <c r="D41" s="12">
        <v>25</v>
      </c>
      <c r="E41" s="1">
        <f>D17*C41</f>
        <v>68000</v>
      </c>
      <c r="F41" s="6" t="str">
        <f>[1]!WB(E41,"&lt;=",G41)</f>
        <v>&lt;=</v>
      </c>
      <c r="G41" s="3">
        <f>SUMPRODUCT(C32:C34,C47:C49)</f>
        <v>72975.152015614454</v>
      </c>
      <c r="H41" s="6" t="str">
        <f>[1]!WB(G41,"&lt;=",I41)</f>
        <v>&lt;=</v>
      </c>
      <c r="I41" s="1">
        <f>D17*D41</f>
        <v>100000</v>
      </c>
      <c r="J41"/>
    </row>
    <row r="42" spans="1:18" x14ac:dyDescent="0.2">
      <c r="A42" s="1" t="str">
        <f>A18</f>
        <v>Premium</v>
      </c>
      <c r="B42" s="1" t="str">
        <f>A21</f>
        <v>Octane</v>
      </c>
      <c r="C42" s="12">
        <v>95</v>
      </c>
      <c r="D42" s="12">
        <v>110</v>
      </c>
      <c r="E42" s="1">
        <f>D18*C42</f>
        <v>389047.61904761899</v>
      </c>
      <c r="F42" s="6" t="str">
        <f>[1]!WB(E42,"&lt;=",G42)</f>
        <v>=&lt;=</v>
      </c>
      <c r="G42" s="3">
        <f>SUMPRODUCT(C26:C28,C50:C52)</f>
        <v>389047.61904761899</v>
      </c>
      <c r="H42" s="6" t="str">
        <f>[1]!WB(G42,"&lt;=",I42)</f>
        <v>&lt;=</v>
      </c>
      <c r="I42" s="1">
        <f>D18*D42</f>
        <v>450476.19047619042</v>
      </c>
      <c r="J42"/>
    </row>
    <row r="43" spans="1:18" x14ac:dyDescent="0.2">
      <c r="A43" s="1" t="str">
        <f>A18</f>
        <v>Premium</v>
      </c>
      <c r="B43" s="1" t="str">
        <f>A22</f>
        <v>Vapor</v>
      </c>
      <c r="C43" s="12">
        <v>8</v>
      </c>
      <c r="D43" s="12">
        <v>11</v>
      </c>
      <c r="E43" s="1">
        <f>D18*C43</f>
        <v>32761.904761904756</v>
      </c>
      <c r="F43" s="6" t="str">
        <f>[1]!WB(E43,"&lt;=",G43)</f>
        <v>&lt;=</v>
      </c>
      <c r="G43" s="3">
        <f>SUMPRODUCT(C29:C31,C50:C52)</f>
        <v>45047.619047619039</v>
      </c>
      <c r="H43" s="6" t="str">
        <f>[1]!WB(G43,"&lt;=",I43)</f>
        <v>=&lt;=</v>
      </c>
      <c r="I43" s="1">
        <f>D18*D43</f>
        <v>45047.619047619039</v>
      </c>
      <c r="J43"/>
    </row>
    <row r="44" spans="1:18" x14ac:dyDescent="0.2">
      <c r="A44" s="1" t="str">
        <f>A18</f>
        <v>Premium</v>
      </c>
      <c r="B44" s="1" t="str">
        <f>A23</f>
        <v>Volatility</v>
      </c>
      <c r="C44" s="12">
        <v>17</v>
      </c>
      <c r="D44" s="12">
        <v>25</v>
      </c>
      <c r="E44" s="1">
        <f>D18*C44</f>
        <v>69619.047619047604</v>
      </c>
      <c r="F44" s="6" t="str">
        <f>[1]!WB(E44,"&lt;=",G44)</f>
        <v>&lt;=</v>
      </c>
      <c r="G44" s="3">
        <f>SUMPRODUCT(C32:C34,C50:C52)</f>
        <v>81167.705127242662</v>
      </c>
      <c r="H44" s="6" t="str">
        <f>[1]!WB(G44,"&lt;=",I44)</f>
        <v>&lt;=</v>
      </c>
      <c r="I44" s="1">
        <f>D18*D44</f>
        <v>102380.95238095237</v>
      </c>
      <c r="J44"/>
    </row>
    <row r="45" spans="1:18" x14ac:dyDescent="0.2">
      <c r="C45"/>
      <c r="D45"/>
      <c r="F45" s="6"/>
      <c r="G45" s="3"/>
      <c r="H45" s="6"/>
    </row>
    <row r="46" spans="1:18" x14ac:dyDescent="0.2">
      <c r="A46" s="14" t="s">
        <v>40</v>
      </c>
      <c r="C46" s="15" t="s">
        <v>41</v>
      </c>
      <c r="D46"/>
      <c r="F46" s="6"/>
      <c r="G46" s="3"/>
      <c r="H46" s="6"/>
    </row>
    <row r="47" spans="1:18" x14ac:dyDescent="0.2">
      <c r="A47" s="1" t="str">
        <f>A12</f>
        <v>Butane</v>
      </c>
      <c r="B47" s="1" t="str">
        <f>A17</f>
        <v>Regular</v>
      </c>
      <c r="C47" s="7">
        <v>432.68148036934178</v>
      </c>
      <c r="D47"/>
      <c r="F47" s="6"/>
      <c r="G47" s="3"/>
      <c r="H47" s="6"/>
    </row>
    <row r="48" spans="1:18" x14ac:dyDescent="0.2">
      <c r="A48" s="1" t="str">
        <f>A13</f>
        <v>Catref</v>
      </c>
      <c r="B48" s="1" t="str">
        <f>A17</f>
        <v>Regular</v>
      </c>
      <c r="C48" s="7">
        <v>1696.0250731927031</v>
      </c>
      <c r="D48"/>
      <c r="H48" s="6"/>
    </row>
    <row r="49" spans="1:8" x14ac:dyDescent="0.2">
      <c r="A49" s="1" t="str">
        <f>A14</f>
        <v>Naphtha</v>
      </c>
      <c r="B49" s="1" t="str">
        <f>A17</f>
        <v>Regular</v>
      </c>
      <c r="C49" s="7">
        <v>1871.293446437955</v>
      </c>
      <c r="D49"/>
      <c r="H49" s="6"/>
    </row>
    <row r="50" spans="1:8" x14ac:dyDescent="0.2">
      <c r="A50" s="1" t="str">
        <f>A12</f>
        <v>Butane</v>
      </c>
      <c r="B50" s="1" t="str">
        <f>A18</f>
        <v>Premium</v>
      </c>
      <c r="C50" s="7">
        <v>567.31851963065822</v>
      </c>
      <c r="D50"/>
      <c r="F50" s="6"/>
      <c r="G50" s="3"/>
      <c r="H50" s="6"/>
    </row>
    <row r="51" spans="1:8" x14ac:dyDescent="0.2">
      <c r="A51" s="1" t="str">
        <f>A13</f>
        <v>Catref</v>
      </c>
      <c r="B51" s="1" t="str">
        <f>A18</f>
        <v>Premium</v>
      </c>
      <c r="C51" s="7">
        <v>2303.9749268072969</v>
      </c>
      <c r="D51"/>
      <c r="F51" s="6"/>
      <c r="G51" s="3"/>
      <c r="H51" s="6"/>
    </row>
    <row r="52" spans="1:8" x14ac:dyDescent="0.2">
      <c r="A52" s="1" t="str">
        <f>A14</f>
        <v>Naphtha</v>
      </c>
      <c r="B52" s="1" t="str">
        <f>A18</f>
        <v>Premium</v>
      </c>
      <c r="C52" s="7">
        <v>1223.9446488001395</v>
      </c>
      <c r="D52"/>
      <c r="F52" s="6"/>
      <c r="G52" s="3"/>
      <c r="H52" s="6"/>
    </row>
    <row r="54" spans="1:8" x14ac:dyDescent="0.2">
      <c r="A54" s="1" t="s">
        <v>16</v>
      </c>
      <c r="B54" s="1">
        <f>SUMPRODUCT(G17:G18,D17:D18)</f>
        <v>163695.23809523808</v>
      </c>
    </row>
    <row r="55" spans="1:8" x14ac:dyDescent="0.2">
      <c r="A55" s="1" t="s">
        <v>4</v>
      </c>
      <c r="B55" s="1">
        <f>SUMPRODUCT(G12:G14,D12:D14)</f>
        <v>118790.47619047618</v>
      </c>
    </row>
    <row r="56" spans="1:8" x14ac:dyDescent="0.2">
      <c r="A56" s="1" t="s">
        <v>17</v>
      </c>
      <c r="B56" s="8">
        <f>B54-B55</f>
        <v>44904.761904761894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WBMAX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Milton M. Gutterman</dc:creator>
  <cp:lastModifiedBy>hassl</cp:lastModifiedBy>
  <dcterms:created xsi:type="dcterms:W3CDTF">1999-06-06T20:54:35Z</dcterms:created>
  <dcterms:modified xsi:type="dcterms:W3CDTF">2019-01-17T14:56:58Z</dcterms:modified>
</cp:coreProperties>
</file>