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8F4E4FB8-B053-4CE6-A0D4-E0FA10E00AE1}" xr6:coauthVersionLast="45" xr6:coauthVersionMax="45" xr10:uidLastSave="{00000000-0000-0000-0000-000000000000}"/>
  <bookViews>
    <workbookView xWindow="1695" yWindow="1770" windowWidth="22155" windowHeight="12900" activeTab="1" xr2:uid="{00000000-000D-0000-FFFF-FFFF00000000}"/>
  </bookViews>
  <sheets>
    <sheet name="WB! Status" sheetId="109" r:id="rId1"/>
    <sheet name="Comments" sheetId="23" r:id="rId2"/>
    <sheet name="Nodes" sheetId="20" r:id="rId3"/>
    <sheet name="Arcs" sheetId="1" r:id="rId4"/>
  </sheets>
  <externalReferences>
    <externalReference r:id="rId5"/>
  </externalReferences>
  <definedNames>
    <definedName name="ARC">Arcs!$A$6:$B$23</definedName>
    <definedName name="BigM">Nodes!$K$27</definedName>
    <definedName name="COST">Arcs!$C$6:$C$23</definedName>
    <definedName name="From">Arcs!$A$6:$A$23</definedName>
    <definedName name="NODE">Nodes!$C$10:$C$22</definedName>
    <definedName name="SUPPLY">Nodes!$D$10:$D$22</definedName>
    <definedName name="ToNode">Arcs!$B$6:$B$23</definedName>
    <definedName name="WBASSTRARG">1</definedName>
    <definedName name="WBBINuseit">Nodes!$J$10:$J$21</definedName>
    <definedName name="WBGOSOLREP">0</definedName>
    <definedName name="WBMIN">Nodes!$F$25</definedName>
    <definedName name="X">Arcs!$E$6:$E$23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27" i="20" l="1"/>
  <c r="B15" i="1" l="1"/>
  <c r="A15" i="1"/>
  <c r="A14" i="1"/>
  <c r="B22" i="1"/>
  <c r="B21" i="1"/>
  <c r="A22" i="1"/>
  <c r="B20" i="1"/>
  <c r="B19" i="1"/>
  <c r="A20" i="1"/>
  <c r="A19" i="1"/>
  <c r="B18" i="1"/>
  <c r="A18" i="1"/>
  <c r="A17" i="1"/>
  <c r="B16" i="1"/>
  <c r="B14" i="1"/>
  <c r="B17" i="1"/>
  <c r="A16" i="1"/>
  <c r="B12" i="1"/>
  <c r="B11" i="1"/>
  <c r="A11" i="1"/>
  <c r="B13" i="1"/>
  <c r="A13" i="1"/>
  <c r="B9" i="1"/>
  <c r="B8" i="1"/>
  <c r="B7" i="1"/>
  <c r="B6" i="1"/>
  <c r="A6" i="1"/>
  <c r="B10" i="1"/>
  <c r="A21" i="1"/>
  <c r="A12" i="1"/>
  <c r="A10" i="1"/>
  <c r="A9" i="1"/>
  <c r="A7" i="1"/>
  <c r="A8" i="1"/>
  <c r="H20" i="1"/>
  <c r="H21" i="1"/>
  <c r="H10" i="1"/>
  <c r="H18" i="1"/>
  <c r="H15" i="1"/>
  <c r="H16" i="1"/>
  <c r="H12" i="1"/>
  <c r="H14" i="1"/>
  <c r="H9" i="1"/>
  <c r="H11" i="1"/>
  <c r="H19" i="1"/>
  <c r="H22" i="1"/>
  <c r="H17" i="1"/>
  <c r="H13" i="1"/>
  <c r="I21" i="20" l="1"/>
  <c r="I20" i="20"/>
  <c r="I19" i="20"/>
  <c r="I18" i="20"/>
  <c r="I17" i="20"/>
  <c r="I16" i="20"/>
  <c r="I15" i="20"/>
  <c r="I14" i="20"/>
  <c r="I13" i="20"/>
  <c r="I12" i="20"/>
  <c r="I11" i="20"/>
  <c r="I10" i="20"/>
  <c r="K10" i="20"/>
  <c r="K18" i="20"/>
  <c r="K21" i="20"/>
  <c r="K16" i="20"/>
  <c r="K11" i="20"/>
  <c r="K19" i="20"/>
  <c r="K13" i="20"/>
  <c r="K14" i="20"/>
  <c r="K20" i="20"/>
  <c r="K17" i="20"/>
  <c r="K15" i="20"/>
  <c r="K12" i="20"/>
  <c r="G21" i="20" l="1"/>
  <c r="G20" i="20"/>
  <c r="G19" i="20"/>
  <c r="G18" i="20"/>
  <c r="G17" i="20"/>
  <c r="G16" i="20"/>
  <c r="G15" i="20"/>
  <c r="G14" i="20"/>
  <c r="G13" i="20"/>
  <c r="G12" i="20"/>
  <c r="G11" i="20"/>
  <c r="G10" i="20"/>
  <c r="E24" i="1"/>
  <c r="F23" i="20"/>
  <c r="H7" i="1"/>
  <c r="H14" i="20"/>
  <c r="H6" i="1"/>
  <c r="H8" i="1"/>
  <c r="H16" i="20"/>
  <c r="H12" i="20"/>
  <c r="H17" i="20"/>
  <c r="H21" i="20"/>
  <c r="H10" i="20"/>
  <c r="H19" i="20"/>
  <c r="H13" i="20"/>
  <c r="H11" i="20"/>
  <c r="H15" i="20"/>
  <c r="H18" i="20"/>
  <c r="H20" i="20"/>
  <c r="F25" i="20" l="1"/>
</calcChain>
</file>

<file path=xl/sharedStrings.xml><?xml version="1.0" encoding="utf-8"?>
<sst xmlns="http://schemas.openxmlformats.org/spreadsheetml/2006/main" count="141" uniqueCount="133">
  <si>
    <t>From</t>
  </si>
  <si>
    <t>To</t>
  </si>
  <si>
    <t>Flow</t>
  </si>
  <si>
    <t xml:space="preserve">    3) Enter data in the From, To, Cost, and Cap columns</t>
  </si>
  <si>
    <t>To add a Node:</t>
  </si>
  <si>
    <t xml:space="preserve">    2) Copy an existing row into it, to get formulae into it.</t>
  </si>
  <si>
    <t>Node</t>
  </si>
  <si>
    <t>Supply</t>
  </si>
  <si>
    <t>In &gt;= Out</t>
  </si>
  <si>
    <t xml:space="preserve">    1) Insert an additional row in the "Arcs" tab.</t>
  </si>
  <si>
    <t xml:space="preserve">    1) Insert an additional row in the Node tab.</t>
  </si>
  <si>
    <t>To add a Link/Arc:</t>
  </si>
  <si>
    <t xml:space="preserve">         subject to</t>
  </si>
  <si>
    <t xml:space="preserve">      Flow on each arc &lt;= capacity of the arc,</t>
  </si>
  <si>
    <t>The Node list.</t>
  </si>
  <si>
    <t xml:space="preserve">      Flow into each node &gt;= flow out of the arc,</t>
  </si>
  <si>
    <t xml:space="preserve"> End of Report</t>
  </si>
  <si>
    <t xml:space="preserve"> DATE GENERATED:</t>
  </si>
  <si>
    <t xml:space="preserve">    3)  Enter data into:</t>
  </si>
  <si>
    <t xml:space="preserve">        This will force SUM functions to automatically </t>
  </si>
  <si>
    <t xml:space="preserve">       expand to include inserted rows.</t>
  </si>
  <si>
    <t>Force</t>
  </si>
  <si>
    <t xml:space="preserve">            Node-name and supply.</t>
  </si>
  <si>
    <t>Verify that:</t>
  </si>
  <si>
    <r>
      <t xml:space="preserve"> WB | Advanced | String Support , is turned on in What's</t>
    </r>
    <r>
      <rPr>
        <b/>
        <i/>
        <sz val="13"/>
        <rFont val="Arial"/>
        <family val="2"/>
      </rPr>
      <t>Best</t>
    </r>
    <r>
      <rPr>
        <b/>
        <sz val="13"/>
        <rFont val="Arial"/>
        <family val="2"/>
      </rPr>
      <t>!.</t>
    </r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</si>
  <si>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</si>
  <si>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</si>
  <si>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</si>
  <si>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</si>
  <si>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</si>
  <si>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</si>
  <si>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</si>
  <si>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</si>
  <si>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</si>
  <si>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</si>
  <si>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ITERATIONS:             </t>
  </si>
  <si>
    <t>Used(1)</t>
  </si>
  <si>
    <t>or not(0)</t>
  </si>
  <si>
    <t>BigM</t>
  </si>
  <si>
    <t>with Use flag</t>
  </si>
  <si>
    <t>Total fixed cost:</t>
  </si>
  <si>
    <t>Cost/unit</t>
  </si>
  <si>
    <t>Total flow cost: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</si>
  <si>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</si>
  <si>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</si>
  <si>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</si>
  <si>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</si>
  <si>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    Integers/Binaries            0/12        Unlimited</t>
  </si>
  <si>
    <t xml:space="preserve">       Formulas                        27</t>
  </si>
  <si>
    <t xml:space="preserve">   Nonlinears                           0         Unlimited</t>
  </si>
  <si>
    <t xml:space="preserve"> MODEL TYPE:</t>
  </si>
  <si>
    <t>Mixed Integer / Linear (Mixed Integer Linear Program)</t>
  </si>
  <si>
    <t xml:space="preserve"> SOLUTION STATUS:        </t>
  </si>
  <si>
    <t xml:space="preserve"> OPTIMALITY TOLERANCES:  </t>
  </si>
  <si>
    <t>Branch-and-Bound</t>
  </si>
  <si>
    <t xml:space="preserve"> NON-DEFAULT SETTINGS:</t>
  </si>
  <si>
    <t xml:space="preserve">   String Support:   On (limited support of string operations)</t>
  </si>
  <si>
    <t>The network structure is defined by:</t>
  </si>
  <si>
    <t xml:space="preserve">  Each link or arc has a From node, To node, Cost/unit flow, and Capacity.</t>
  </si>
  <si>
    <t xml:space="preserve">      Minimize total cost of the flow + Fixed cost of nodes used;</t>
  </si>
  <si>
    <t xml:space="preserve">  The problem is to determine: Which nodes(facilities) to use, and the flow over each arc, so as to</t>
  </si>
  <si>
    <t xml:space="preserve">              be consistent in the capitalization(or not) of characters in names.</t>
  </si>
  <si>
    <t>capacity</t>
  </si>
  <si>
    <t>Arc</t>
  </si>
  <si>
    <t>Arc capacity</t>
  </si>
  <si>
    <t>constraint</t>
  </si>
  <si>
    <t xml:space="preserve">    b) a set of links/arcs, listing pairs of nodes, corresponding to allowed shipment options.</t>
  </si>
  <si>
    <t xml:space="preserve">      The limit on the number of arcs is the row limit of Excel, about 1M.</t>
  </si>
  <si>
    <t xml:space="preserve">          Insertions should be made in the interior of a range. </t>
  </si>
  <si>
    <t xml:space="preserve">           You must be consistent in entering node names, specifically:</t>
  </si>
  <si>
    <t xml:space="preserve">              watch out for leading or trailing blanks in node names, and</t>
  </si>
  <si>
    <t>E.g. "WhsX " is not the same as "WhsX", and "Whsx" is not the same as "WhsX".</t>
  </si>
  <si>
    <t xml:space="preserve">         The Node names must be unique.</t>
  </si>
  <si>
    <t>Total fixed + flow cost(minimize):</t>
  </si>
  <si>
    <t>Demand</t>
  </si>
  <si>
    <t xml:space="preserve">GLOBALLY OPTIMAL  </t>
  </si>
  <si>
    <t xml:space="preserve">   WBBIN Range:   Detected</t>
  </si>
  <si>
    <t xml:space="preserve">        The arcs</t>
  </si>
  <si>
    <t>Keywords: network flow, supply chain, assignment model, transportation model, network design;</t>
  </si>
  <si>
    <t xml:space="preserve">  Each node has a: Name,  Supply or Demand amount, and a Fixed cost of including the node in the network,</t>
  </si>
  <si>
    <t xml:space="preserve"> - Linus@lindo.com -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</si>
  <si>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</si>
  <si>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</si>
  <si>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</si>
  <si>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</si>
  <si>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>SrcSemi1</t>
  </si>
  <si>
    <t>SrcSemi2</t>
  </si>
  <si>
    <t>CustSemi1</t>
  </si>
  <si>
    <t>Fixed cost</t>
  </si>
  <si>
    <t>if used</t>
  </si>
  <si>
    <t>Transfer</t>
  </si>
  <si>
    <t xml:space="preserve">       SemiFinished Steel -&gt; HotRoll Mill -&gt; ColdRoll Mill -&gt; Customer</t>
  </si>
  <si>
    <t>Nodes typically correspond to physical facilities.</t>
  </si>
  <si>
    <t xml:space="preserve">    Arcs correspond to transfers between facilities</t>
  </si>
  <si>
    <t xml:space="preserve">     Numerics                         161</t>
  </si>
  <si>
    <t xml:space="preserve">       Adjustables                     29         Unlimited</t>
  </si>
  <si>
    <t xml:space="preserve">         Continuous                    17</t>
  </si>
  <si>
    <t xml:space="preserve">       Constants                      105</t>
  </si>
  <si>
    <t xml:space="preserve">     Constraints                       41         Unlimited</t>
  </si>
  <si>
    <t xml:space="preserve">   Coefficients                       193</t>
  </si>
  <si>
    <t>Connect Flow out</t>
  </si>
  <si>
    <r>
      <t>Supply Chain/Network Flow Optimization Model in What's</t>
    </r>
    <r>
      <rPr>
        <i/>
        <u/>
        <sz val="14"/>
        <rFont val="Arial"/>
        <family val="2"/>
      </rPr>
      <t>Best</t>
    </r>
    <r>
      <rPr>
        <u/>
        <sz val="14"/>
        <rFont val="Arial"/>
        <family val="2"/>
      </rPr>
      <t>!</t>
    </r>
  </si>
  <si>
    <r>
      <t>Supply Chain/Network Flow Optimization Model in What's</t>
    </r>
    <r>
      <rPr>
        <i/>
        <u/>
        <sz val="16"/>
        <rFont val="Arial"/>
        <family val="2"/>
      </rPr>
      <t>Best</t>
    </r>
    <r>
      <rPr>
        <u/>
        <sz val="16"/>
        <rFont val="Arial"/>
        <family val="2"/>
      </rPr>
      <t>!</t>
    </r>
  </si>
  <si>
    <t xml:space="preserve">   Minimum coefficient value:        1  on Nodes!G9</t>
  </si>
  <si>
    <t xml:space="preserve">   Minimum coefficient in formula:   Nodes!G9</t>
  </si>
  <si>
    <t xml:space="preserve">   Maximum coefficient in formula:   Nodes!K9</t>
  </si>
  <si>
    <t xml:space="preserve"> Verify that Excel has correctly updated the Totals formulae on the Nodes and Arcs sheets.</t>
  </si>
  <si>
    <t>in</t>
  </si>
  <si>
    <t xml:space="preserve">Flow  </t>
  </si>
  <si>
    <t>out</t>
  </si>
  <si>
    <t xml:space="preserve">   Total Cells                        320</t>
  </si>
  <si>
    <t xml:space="preserve">     Strings                          118</t>
  </si>
  <si>
    <t xml:space="preserve">   Maximum coefficient value:        45  on Nodes!J9</t>
  </si>
  <si>
    <t>This data set describes a steel supply chain in simplest form:</t>
  </si>
  <si>
    <t xml:space="preserve"> What'sBest!® 17.0.0.0 (Feb 26, 2020) - Lib.:13.0.4099.185 - 64-bit - Status Report -</t>
  </si>
  <si>
    <t>(Binary)</t>
  </si>
  <si>
    <t>How to specify a binary or 0/1 variable</t>
  </si>
  <si>
    <t>Place cursor on cell;</t>
  </si>
  <si>
    <t>Click on: What'sBest | Integers | Integer-Binary  |  Binary</t>
  </si>
  <si>
    <t>SrcHotR3</t>
  </si>
  <si>
    <t>MillHotR1</t>
  </si>
  <si>
    <t>MillHotR2</t>
  </si>
  <si>
    <t>MillColdR1</t>
  </si>
  <si>
    <t>MillColdR2</t>
  </si>
  <si>
    <t>CustHotR1</t>
  </si>
  <si>
    <t>CustHotR2</t>
  </si>
  <si>
    <t>CustColdR4</t>
  </si>
  <si>
    <t>CustColdR5</t>
  </si>
  <si>
    <r>
      <t xml:space="preserve">   This is a general What's</t>
    </r>
    <r>
      <rPr>
        <b/>
        <i/>
        <sz val="13"/>
        <rFont val="Arial"/>
        <family val="2"/>
      </rPr>
      <t>Best</t>
    </r>
    <r>
      <rPr>
        <b/>
        <sz val="13"/>
        <rFont val="Arial"/>
        <family val="2"/>
      </rPr>
      <t>! model for supply chain network design.</t>
    </r>
  </si>
  <si>
    <t xml:space="preserve">    a) a set of nodes, e.g., Plants, Warehouses/DCs, Customers, and</t>
  </si>
  <si>
    <t xml:space="preserve">  If we wish to include a specific node in the network, we must pay a fixed, volume independent cost to use it.</t>
  </si>
  <si>
    <t xml:space="preserve"> with skipping of levels possible, e.g., if a customer simply wants semi-finished steel or hot rolled,</t>
  </si>
  <si>
    <t xml:space="preserve">  then the Hot Mill and Cold Mill steps are skipped.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</si>
</sst>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d\,\ yyyy"/>
    <numFmt numFmtId="165" formatCode="hh:mm\ AM/PM"/>
    <numFmt numFmtId="166" formatCode="#,##0.0##############"/>
  </numFmts>
  <fonts count="27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4"/>
      <name val="Arial"/>
      <family val="2"/>
    </font>
    <font>
      <sz val="13"/>
      <name val="Arial"/>
      <family val="2"/>
    </font>
    <font>
      <b/>
      <sz val="13"/>
      <name val="Arial"/>
      <family val="2"/>
    </font>
    <font>
      <b/>
      <u/>
      <sz val="13"/>
      <name val="Arial"/>
      <family val="2"/>
    </font>
    <font>
      <b/>
      <sz val="13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u/>
      <sz val="16"/>
      <name val="Arial"/>
      <family val="2"/>
    </font>
    <font>
      <b/>
      <i/>
      <sz val="13"/>
      <name val="Arial"/>
      <family val="2"/>
    </font>
    <font>
      <sz val="9"/>
      <name val="Courier"/>
    </font>
    <font>
      <b/>
      <sz val="14"/>
      <name val="Arial"/>
      <family val="2"/>
    </font>
    <font>
      <sz val="9"/>
      <color indexed="10"/>
      <name val="Courier"/>
    </font>
    <font>
      <i/>
      <u/>
      <sz val="16"/>
      <name val="Arial"/>
      <family val="2"/>
    </font>
    <font>
      <b/>
      <u/>
      <sz val="12"/>
      <name val="Arial"/>
      <family val="2"/>
    </font>
    <font>
      <b/>
      <sz val="9"/>
      <name val="Arial"/>
      <family val="2"/>
    </font>
    <font>
      <b/>
      <sz val="11"/>
      <color rgb="FF3F3F3F"/>
      <name val="Calibri"/>
      <family val="2"/>
      <scheme val="minor"/>
    </font>
    <font>
      <i/>
      <u/>
      <sz val="14"/>
      <name val="Arial"/>
      <family val="2"/>
    </font>
    <font>
      <b/>
      <sz val="14"/>
      <color rgb="FF3F3F3F"/>
      <name val="Arial"/>
      <family val="2"/>
    </font>
    <font>
      <b/>
      <u/>
      <sz val="14"/>
      <name val="Arial"/>
      <family val="2"/>
    </font>
    <font>
      <b/>
      <sz val="14"/>
      <color theme="1"/>
      <name val="Arial"/>
      <family val="2"/>
    </font>
    <font>
      <b/>
      <sz val="14"/>
      <color indexed="12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  <fill>
      <patternFill patternType="solid">
        <fgColor rgb="FFF2F2F2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">
    <xf numFmtId="0" fontId="0" fillId="0" borderId="0"/>
    <xf numFmtId="0" fontId="2" fillId="0" borderId="0" applyNumberFormat="0" applyFill="0" applyBorder="0" applyAlignment="0">
      <protection locked="0"/>
    </xf>
    <xf numFmtId="0" fontId="10" fillId="2" borderId="0" applyNumberFormat="0" applyBorder="0" applyAlignment="0">
      <protection locked="0"/>
    </xf>
    <xf numFmtId="0" fontId="10" fillId="3" borderId="1" applyNumberFormat="0" applyFont="0" applyAlignment="0" applyProtection="0"/>
    <xf numFmtId="0" fontId="20" fillId="4" borderId="2" applyNumberFormat="0" applyAlignment="0" applyProtection="0"/>
  </cellStyleXfs>
  <cellXfs count="40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3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1" applyFont="1">
      <protection locked="0"/>
    </xf>
    <xf numFmtId="0" fontId="11" fillId="0" borderId="0" xfId="0" applyFont="1"/>
    <xf numFmtId="0" fontId="12" fillId="0" borderId="0" xfId="0" applyFont="1"/>
    <xf numFmtId="0" fontId="14" fillId="0" borderId="0" xfId="0" applyFont="1"/>
    <xf numFmtId="164" fontId="14" fillId="0" borderId="0" xfId="0" applyNumberFormat="1" applyFont="1" applyAlignment="1">
      <alignment horizontal="left"/>
    </xf>
    <xf numFmtId="165" fontId="14" fillId="0" borderId="0" xfId="0" applyNumberFormat="1" applyFont="1" applyAlignment="1">
      <alignment horizontal="left"/>
    </xf>
    <xf numFmtId="166" fontId="14" fillId="0" borderId="0" xfId="0" applyNumberFormat="1" applyFont="1" applyAlignment="1">
      <alignment horizontal="left"/>
    </xf>
    <xf numFmtId="0" fontId="10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Alignment="1">
      <alignment horizontal="right"/>
    </xf>
    <xf numFmtId="0" fontId="16" fillId="0" borderId="0" xfId="0" applyFont="1"/>
    <xf numFmtId="0" fontId="7" fillId="3" borderId="1" xfId="3" applyFont="1" applyAlignment="1">
      <alignment horizontal="right"/>
    </xf>
    <xf numFmtId="0" fontId="7" fillId="3" borderId="1" xfId="3" applyFont="1"/>
    <xf numFmtId="0" fontId="11" fillId="3" borderId="1" xfId="3" applyFont="1"/>
    <xf numFmtId="0" fontId="11" fillId="0" borderId="0" xfId="0" applyFont="1" applyAlignment="1">
      <alignment horizontal="right"/>
    </xf>
    <xf numFmtId="0" fontId="11" fillId="0" borderId="0" xfId="0" applyFont="1" applyAlignment="1" applyProtection="1">
      <alignment horizontal="center"/>
      <protection locked="0"/>
    </xf>
    <xf numFmtId="0" fontId="18" fillId="0" borderId="0" xfId="0" applyFont="1" applyAlignment="1">
      <alignment horizontal="center"/>
    </xf>
    <xf numFmtId="0" fontId="19" fillId="0" borderId="0" xfId="0" applyFont="1"/>
    <xf numFmtId="0" fontId="5" fillId="0" borderId="0" xfId="0" applyFont="1"/>
    <xf numFmtId="0" fontId="22" fillId="4" borderId="2" xfId="4" applyFont="1"/>
    <xf numFmtId="0" fontId="15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4" fillId="3" borderId="1" xfId="3" applyFont="1" applyAlignment="1">
      <alignment horizontal="right"/>
    </xf>
    <xf numFmtId="0" fontId="24" fillId="3" borderId="1" xfId="3" applyFont="1"/>
    <xf numFmtId="0" fontId="25" fillId="0" borderId="0" xfId="1" applyFont="1">
      <protection locked="0"/>
    </xf>
    <xf numFmtId="0" fontId="15" fillId="0" borderId="0" xfId="0" applyFont="1" applyAlignment="1" applyProtection="1">
      <alignment horizontal="center"/>
      <protection locked="0"/>
    </xf>
    <xf numFmtId="0" fontId="15" fillId="2" borderId="0" xfId="2" applyFont="1">
      <protection locked="0"/>
    </xf>
    <xf numFmtId="0" fontId="10" fillId="0" borderId="0" xfId="0" applyFont="1"/>
    <xf numFmtId="0" fontId="26" fillId="0" borderId="0" xfId="0" applyFont="1"/>
    <xf numFmtId="0" fontId="26" fillId="0" borderId="0" xfId="0" applyFont="1" applyAlignment="1">
      <alignment horizontal="left"/>
    </xf>
  </cellXfs>
  <cellStyles count="5">
    <cellStyle name="Adjustable" xfId="1" xr:uid="{00000000-0005-0000-0000-000000000000}"/>
    <cellStyle name="Best" xfId="2" xr:uid="{00000000-0005-0000-0000-000001000000}"/>
    <cellStyle name="Normal" xfId="0" builtinId="0"/>
    <cellStyle name="Note" xfId="3" builtinId="10"/>
    <cellStyle name="Output" xfId="4" builtin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EB079-D619-4567-9143-C98C52945704}">
  <dimension ref="A1:C62"/>
  <sheetViews>
    <sheetView showGridLines="0" topLeftCell="A21" workbookViewId="0">
      <selection activeCell="C31" sqref="C31"/>
    </sheetView>
  </sheetViews>
  <sheetFormatPr defaultRowHeight="12.75" x14ac:dyDescent="0.2"/>
  <cols>
    <col min="1" max="3" width="30.5703125" customWidth="1"/>
  </cols>
  <sheetData>
    <row r="1" spans="1:3" x14ac:dyDescent="0.2">
      <c r="A1" s="12" t="s">
        <v>114</v>
      </c>
      <c r="B1" s="12"/>
      <c r="C1" s="12"/>
    </row>
    <row r="2" spans="1:3" x14ac:dyDescent="0.2">
      <c r="A2" s="12" t="s">
        <v>80</v>
      </c>
      <c r="B2" s="12"/>
      <c r="C2" s="12"/>
    </row>
    <row r="3" spans="1:3" x14ac:dyDescent="0.2">
      <c r="A3" s="12"/>
      <c r="B3" s="12"/>
      <c r="C3" s="12"/>
    </row>
    <row r="4" spans="1:3" x14ac:dyDescent="0.2">
      <c r="A4" s="12" t="s">
        <v>17</v>
      </c>
      <c r="B4" s="13">
        <v>44004.581041666665</v>
      </c>
      <c r="C4" s="14">
        <v>44004.581041666665</v>
      </c>
    </row>
    <row r="5" spans="1:3" x14ac:dyDescent="0.2">
      <c r="A5" s="12"/>
      <c r="B5" s="12"/>
      <c r="C5" s="12"/>
    </row>
    <row r="6" spans="1:3" x14ac:dyDescent="0.2">
      <c r="A6" s="12"/>
      <c r="B6" s="12"/>
      <c r="C6" s="12"/>
    </row>
    <row r="7" spans="1:3" x14ac:dyDescent="0.2">
      <c r="A7" s="12" t="s">
        <v>43</v>
      </c>
      <c r="B7" s="12"/>
      <c r="C7" s="12"/>
    </row>
    <row r="8" spans="1:3" x14ac:dyDescent="0.2">
      <c r="A8" s="12"/>
      <c r="B8" s="12"/>
      <c r="C8" s="12"/>
    </row>
    <row r="9" spans="1:3" x14ac:dyDescent="0.2">
      <c r="A9" s="12" t="s">
        <v>44</v>
      </c>
      <c r="B9" s="12"/>
      <c r="C9" s="12"/>
    </row>
    <row r="10" spans="1:3" x14ac:dyDescent="0.2">
      <c r="A10" s="12" t="s">
        <v>45</v>
      </c>
      <c r="B10" s="12"/>
      <c r="C10" s="12"/>
    </row>
    <row r="11" spans="1:3" x14ac:dyDescent="0.2">
      <c r="A11" s="12" t="s">
        <v>110</v>
      </c>
      <c r="B11" s="12"/>
      <c r="C11" s="12"/>
    </row>
    <row r="12" spans="1:3" x14ac:dyDescent="0.2">
      <c r="A12" s="12" t="s">
        <v>94</v>
      </c>
      <c r="B12" s="12"/>
      <c r="C12" s="12"/>
    </row>
    <row r="13" spans="1:3" x14ac:dyDescent="0.2">
      <c r="A13" s="12" t="s">
        <v>95</v>
      </c>
      <c r="B13" s="12"/>
      <c r="C13" s="12"/>
    </row>
    <row r="14" spans="1:3" x14ac:dyDescent="0.2">
      <c r="A14" s="12" t="s">
        <v>96</v>
      </c>
      <c r="B14" s="12"/>
      <c r="C14" s="12"/>
    </row>
    <row r="15" spans="1:3" x14ac:dyDescent="0.2">
      <c r="A15" s="12" t="s">
        <v>46</v>
      </c>
      <c r="B15" s="12"/>
      <c r="C15" s="12"/>
    </row>
    <row r="16" spans="1:3" x14ac:dyDescent="0.2">
      <c r="A16" s="12" t="s">
        <v>47</v>
      </c>
      <c r="B16" s="12"/>
      <c r="C16" s="12"/>
    </row>
    <row r="17" spans="1:3" x14ac:dyDescent="0.2">
      <c r="A17" s="12" t="s">
        <v>97</v>
      </c>
      <c r="B17" s="12"/>
      <c r="C17" s="12"/>
    </row>
    <row r="18" spans="1:3" x14ac:dyDescent="0.2">
      <c r="A18" s="12" t="s">
        <v>48</v>
      </c>
      <c r="B18" s="12"/>
      <c r="C18" s="12"/>
    </row>
    <row r="19" spans="1:3" x14ac:dyDescent="0.2">
      <c r="A19" s="12" t="s">
        <v>111</v>
      </c>
      <c r="B19" s="12"/>
      <c r="C19" s="12"/>
    </row>
    <row r="20" spans="1:3" x14ac:dyDescent="0.2">
      <c r="A20" s="12" t="s">
        <v>98</v>
      </c>
      <c r="B20" s="12"/>
      <c r="C20" s="12"/>
    </row>
    <row r="21" spans="1:3" x14ac:dyDescent="0.2">
      <c r="A21" s="12" t="s">
        <v>49</v>
      </c>
      <c r="B21" s="12"/>
      <c r="C21" s="12"/>
    </row>
    <row r="22" spans="1:3" x14ac:dyDescent="0.2">
      <c r="A22" s="12" t="s">
        <v>99</v>
      </c>
      <c r="B22" s="12"/>
      <c r="C22" s="12"/>
    </row>
    <row r="23" spans="1:3" x14ac:dyDescent="0.2">
      <c r="A23" s="12"/>
      <c r="B23" s="12"/>
      <c r="C23" s="12"/>
    </row>
    <row r="24" spans="1:3" x14ac:dyDescent="0.2">
      <c r="A24" s="12" t="s">
        <v>103</v>
      </c>
      <c r="B24" s="12"/>
      <c r="C24" s="12"/>
    </row>
    <row r="25" spans="1:3" x14ac:dyDescent="0.2">
      <c r="A25" s="12" t="s">
        <v>104</v>
      </c>
      <c r="B25" s="12"/>
      <c r="C25" s="12"/>
    </row>
    <row r="26" spans="1:3" x14ac:dyDescent="0.2">
      <c r="A26" s="12" t="s">
        <v>112</v>
      </c>
      <c r="B26" s="12"/>
      <c r="C26" s="12"/>
    </row>
    <row r="27" spans="1:3" x14ac:dyDescent="0.2">
      <c r="A27" s="12" t="s">
        <v>105</v>
      </c>
      <c r="B27" s="12"/>
      <c r="C27" s="12"/>
    </row>
    <row r="28" spans="1:3" x14ac:dyDescent="0.2">
      <c r="A28" s="12"/>
      <c r="B28" s="12"/>
      <c r="C28" s="12"/>
    </row>
    <row r="29" spans="1:3" x14ac:dyDescent="0.2">
      <c r="A29" s="12" t="s">
        <v>50</v>
      </c>
      <c r="B29" s="12" t="s">
        <v>51</v>
      </c>
      <c r="C29" s="12"/>
    </row>
    <row r="30" spans="1:3" x14ac:dyDescent="0.2">
      <c r="A30" s="12"/>
      <c r="B30" s="12"/>
      <c r="C30" s="12"/>
    </row>
    <row r="31" spans="1:3" x14ac:dyDescent="0.2">
      <c r="A31" s="12" t="s">
        <v>52</v>
      </c>
      <c r="B31" s="19" t="s">
        <v>75</v>
      </c>
      <c r="C31" s="12"/>
    </row>
    <row r="32" spans="1:3" x14ac:dyDescent="0.2">
      <c r="A32" s="12"/>
      <c r="B32" s="12"/>
      <c r="C32" s="12"/>
    </row>
    <row r="33" spans="1:3" x14ac:dyDescent="0.2">
      <c r="A33" s="12" t="s">
        <v>25</v>
      </c>
      <c r="B33" s="15">
        <v>286</v>
      </c>
      <c r="C33" s="12"/>
    </row>
    <row r="34" spans="1:3" x14ac:dyDescent="0.2">
      <c r="A34" s="12"/>
      <c r="B34" s="12"/>
      <c r="C34" s="12"/>
    </row>
    <row r="35" spans="1:3" x14ac:dyDescent="0.2">
      <c r="A35" s="12" t="s">
        <v>26</v>
      </c>
      <c r="B35" s="15">
        <v>286</v>
      </c>
      <c r="C35" s="12"/>
    </row>
    <row r="36" spans="1:3" x14ac:dyDescent="0.2">
      <c r="A36" s="12"/>
      <c r="B36" s="12"/>
      <c r="C36" s="12"/>
    </row>
    <row r="37" spans="1:3" x14ac:dyDescent="0.2">
      <c r="A37" s="12" t="s">
        <v>53</v>
      </c>
      <c r="B37" s="15">
        <v>1.0000000000000001E-5</v>
      </c>
      <c r="C37" s="12"/>
    </row>
    <row r="38" spans="1:3" x14ac:dyDescent="0.2">
      <c r="A38" s="12"/>
      <c r="B38" s="12"/>
      <c r="C38" s="12"/>
    </row>
    <row r="39" spans="1:3" x14ac:dyDescent="0.2">
      <c r="A39" s="12" t="s">
        <v>27</v>
      </c>
      <c r="B39" s="15">
        <v>0</v>
      </c>
      <c r="C39" s="12"/>
    </row>
    <row r="40" spans="1:3" x14ac:dyDescent="0.2">
      <c r="A40" s="12"/>
      <c r="B40" s="12"/>
      <c r="C40" s="12"/>
    </row>
    <row r="41" spans="1:3" x14ac:dyDescent="0.2">
      <c r="A41" s="12" t="s">
        <v>28</v>
      </c>
      <c r="B41" s="12" t="s">
        <v>29</v>
      </c>
      <c r="C41" s="12"/>
    </row>
    <row r="42" spans="1:3" x14ac:dyDescent="0.2">
      <c r="A42" s="12"/>
      <c r="B42" s="12"/>
      <c r="C42" s="12"/>
    </row>
    <row r="43" spans="1:3" x14ac:dyDescent="0.2">
      <c r="A43" s="12" t="s">
        <v>30</v>
      </c>
      <c r="B43" s="12" t="s">
        <v>54</v>
      </c>
      <c r="C43" s="12"/>
    </row>
    <row r="44" spans="1:3" x14ac:dyDescent="0.2">
      <c r="A44" s="12"/>
      <c r="B44" s="12"/>
      <c r="C44" s="12"/>
    </row>
    <row r="45" spans="1:3" x14ac:dyDescent="0.2">
      <c r="A45" s="12" t="s">
        <v>35</v>
      </c>
      <c r="B45" s="15">
        <v>25</v>
      </c>
      <c r="C45" s="12"/>
    </row>
    <row r="46" spans="1:3" x14ac:dyDescent="0.2">
      <c r="A46" s="12"/>
      <c r="B46" s="12"/>
      <c r="C46" s="12"/>
    </row>
    <row r="47" spans="1:3" x14ac:dyDescent="0.2">
      <c r="A47" s="12" t="s">
        <v>31</v>
      </c>
      <c r="B47" s="15">
        <v>5</v>
      </c>
      <c r="C47" s="12"/>
    </row>
    <row r="48" spans="1:3" x14ac:dyDescent="0.2">
      <c r="A48" s="12"/>
      <c r="B48" s="12"/>
      <c r="C48" s="12"/>
    </row>
    <row r="49" spans="1:3" x14ac:dyDescent="0.2">
      <c r="A49" s="12" t="s">
        <v>32</v>
      </c>
      <c r="B49" s="15">
        <v>0</v>
      </c>
      <c r="C49" s="12"/>
    </row>
    <row r="50" spans="1:3" x14ac:dyDescent="0.2">
      <c r="A50" s="12"/>
      <c r="B50" s="12"/>
      <c r="C50" s="12"/>
    </row>
    <row r="51" spans="1:3" x14ac:dyDescent="0.2">
      <c r="A51" s="12" t="s">
        <v>33</v>
      </c>
      <c r="B51" s="12" t="s">
        <v>34</v>
      </c>
      <c r="C51" s="12"/>
    </row>
    <row r="52" spans="1:3" x14ac:dyDescent="0.2">
      <c r="A52" s="12" t="s">
        <v>81</v>
      </c>
      <c r="B52" s="12" t="s">
        <v>34</v>
      </c>
      <c r="C52" s="12"/>
    </row>
    <row r="53" spans="1:3" x14ac:dyDescent="0.2">
      <c r="A53" s="12" t="s">
        <v>82</v>
      </c>
      <c r="B53" s="12" t="s">
        <v>34</v>
      </c>
      <c r="C53" s="12"/>
    </row>
    <row r="54" spans="1:3" x14ac:dyDescent="0.2">
      <c r="A54" s="12" t="s">
        <v>83</v>
      </c>
      <c r="B54" s="12" t="s">
        <v>34</v>
      </c>
      <c r="C54" s="12"/>
    </row>
    <row r="55" spans="1:3" x14ac:dyDescent="0.2">
      <c r="A55" s="12" t="s">
        <v>84</v>
      </c>
      <c r="B55" s="12" t="s">
        <v>34</v>
      </c>
      <c r="C55" s="12"/>
    </row>
    <row r="56" spans="1:3" x14ac:dyDescent="0.2">
      <c r="A56" s="12"/>
      <c r="B56" s="12"/>
      <c r="C56" s="12"/>
    </row>
    <row r="57" spans="1:3" x14ac:dyDescent="0.2">
      <c r="A57" s="12" t="s">
        <v>55</v>
      </c>
      <c r="B57" s="12"/>
      <c r="C57" s="12"/>
    </row>
    <row r="58" spans="1:3" x14ac:dyDescent="0.2">
      <c r="A58" s="12"/>
      <c r="B58" s="12"/>
      <c r="C58" s="12"/>
    </row>
    <row r="59" spans="1:3" x14ac:dyDescent="0.2">
      <c r="A59" s="12" t="s">
        <v>76</v>
      </c>
      <c r="B59" s="12"/>
      <c r="C59" s="12"/>
    </row>
    <row r="60" spans="1:3" x14ac:dyDescent="0.2">
      <c r="A60" s="12" t="s">
        <v>56</v>
      </c>
      <c r="B60" s="12"/>
      <c r="C60" s="12"/>
    </row>
    <row r="61" spans="1:3" x14ac:dyDescent="0.2">
      <c r="A61" s="12"/>
      <c r="B61" s="12"/>
      <c r="C61" s="12"/>
    </row>
    <row r="62" spans="1:3" x14ac:dyDescent="0.2">
      <c r="A62" s="12" t="s">
        <v>16</v>
      </c>
      <c r="B62" s="12"/>
      <c r="C62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4"/>
  <sheetViews>
    <sheetView tabSelected="1" workbookViewId="0">
      <selection activeCell="A8" sqref="A8"/>
    </sheetView>
  </sheetViews>
  <sheetFormatPr defaultRowHeight="12.75" x14ac:dyDescent="0.2"/>
  <sheetData>
    <row r="1" spans="1:16" ht="20.25" x14ac:dyDescent="0.3">
      <c r="A1" s="11" t="s">
        <v>102</v>
      </c>
    </row>
    <row r="2" spans="1:16" ht="16.5" x14ac:dyDescent="0.25">
      <c r="A2" s="5" t="s">
        <v>128</v>
      </c>
    </row>
    <row r="3" spans="1:16" ht="16.5" x14ac:dyDescent="0.25">
      <c r="A3" s="5" t="s">
        <v>57</v>
      </c>
    </row>
    <row r="4" spans="1:16" ht="16.5" x14ac:dyDescent="0.25">
      <c r="A4" s="5" t="s">
        <v>129</v>
      </c>
    </row>
    <row r="5" spans="1:16" ht="16.5" x14ac:dyDescent="0.25">
      <c r="A5" s="5" t="s">
        <v>66</v>
      </c>
    </row>
    <row r="6" spans="1:16" ht="16.5" x14ac:dyDescent="0.25">
      <c r="A6" s="5" t="s">
        <v>79</v>
      </c>
      <c r="B6" s="5"/>
      <c r="C6" s="5"/>
      <c r="D6" s="5"/>
      <c r="E6" s="5"/>
      <c r="F6" s="5"/>
      <c r="G6" s="5"/>
      <c r="H6" s="5"/>
      <c r="I6" s="6"/>
      <c r="L6" s="5"/>
      <c r="M6" s="5"/>
      <c r="O6" s="5"/>
      <c r="P6" s="4"/>
    </row>
    <row r="7" spans="1:16" ht="16.5" x14ac:dyDescent="0.25">
      <c r="A7" s="5" t="s">
        <v>130</v>
      </c>
      <c r="B7" s="5"/>
      <c r="C7" s="5"/>
      <c r="D7" s="5"/>
      <c r="E7" s="5"/>
      <c r="F7" s="5"/>
      <c r="G7" s="5"/>
      <c r="H7" s="5"/>
      <c r="I7" s="6"/>
      <c r="L7" s="5"/>
      <c r="M7" s="5"/>
      <c r="O7" s="5"/>
      <c r="P7" s="4"/>
    </row>
    <row r="8" spans="1:16" ht="16.5" x14ac:dyDescent="0.25">
      <c r="A8" s="5" t="s">
        <v>58</v>
      </c>
      <c r="B8" s="5"/>
      <c r="C8" s="5"/>
      <c r="D8" s="5"/>
      <c r="E8" s="5"/>
      <c r="F8" s="5"/>
      <c r="G8" s="5"/>
      <c r="H8" s="5"/>
      <c r="I8" s="6"/>
      <c r="L8" s="5"/>
      <c r="M8" s="5"/>
      <c r="O8" s="5"/>
      <c r="P8" s="4"/>
    </row>
    <row r="9" spans="1:16" ht="16.5" x14ac:dyDescent="0.25">
      <c r="A9" s="5" t="s">
        <v>67</v>
      </c>
      <c r="B9" s="5"/>
      <c r="C9" s="5"/>
      <c r="D9" s="5"/>
      <c r="E9" s="5"/>
      <c r="F9" s="5"/>
      <c r="G9" s="5"/>
      <c r="H9" s="5"/>
      <c r="I9" s="6"/>
      <c r="L9" s="5"/>
      <c r="M9" s="5"/>
      <c r="O9" s="5"/>
      <c r="P9" s="4"/>
    </row>
    <row r="10" spans="1:16" ht="16.5" x14ac:dyDescent="0.25">
      <c r="A10" s="5"/>
      <c r="B10" s="5"/>
      <c r="C10" s="5"/>
      <c r="D10" s="5"/>
      <c r="E10" s="5"/>
      <c r="F10" s="5"/>
      <c r="G10" s="5"/>
      <c r="H10" s="5"/>
      <c r="I10" s="6"/>
      <c r="L10" s="5"/>
      <c r="M10" s="5"/>
      <c r="O10" s="5"/>
      <c r="P10" s="4"/>
    </row>
    <row r="11" spans="1:16" ht="16.5" x14ac:dyDescent="0.25">
      <c r="A11" s="5" t="s">
        <v>60</v>
      </c>
      <c r="B11" s="5"/>
      <c r="C11" s="5"/>
      <c r="D11" s="5"/>
      <c r="E11" s="5"/>
      <c r="F11" s="5"/>
      <c r="G11" s="5"/>
      <c r="H11" s="5"/>
      <c r="I11" s="6"/>
      <c r="K11" s="6"/>
      <c r="L11" s="5"/>
      <c r="M11" s="5"/>
      <c r="O11" s="5"/>
      <c r="P11" s="4"/>
    </row>
    <row r="12" spans="1:16" ht="16.5" x14ac:dyDescent="0.25">
      <c r="A12" s="10" t="s">
        <v>59</v>
      </c>
      <c r="B12" s="5"/>
      <c r="C12" s="5"/>
      <c r="D12" s="5"/>
      <c r="E12" s="5"/>
      <c r="F12" s="5"/>
      <c r="G12" s="5"/>
      <c r="H12" s="5"/>
      <c r="I12" s="6"/>
      <c r="K12" s="6"/>
      <c r="L12" s="5"/>
      <c r="M12" s="5"/>
      <c r="O12" s="5"/>
      <c r="P12" s="4"/>
    </row>
    <row r="13" spans="1:16" ht="16.5" x14ac:dyDescent="0.25">
      <c r="A13" s="5" t="s">
        <v>12</v>
      </c>
      <c r="B13" s="5"/>
      <c r="C13" s="5"/>
      <c r="D13" s="5"/>
      <c r="E13" s="5"/>
      <c r="F13" s="5"/>
      <c r="G13" s="5"/>
      <c r="H13" s="5"/>
      <c r="I13" s="6"/>
      <c r="P13" s="4"/>
    </row>
    <row r="14" spans="1:16" ht="16.5" x14ac:dyDescent="0.25">
      <c r="A14" s="5" t="s">
        <v>13</v>
      </c>
      <c r="B14" s="5"/>
      <c r="C14" s="5"/>
      <c r="D14" s="5"/>
      <c r="E14" s="5"/>
      <c r="F14" s="5"/>
      <c r="G14" s="5"/>
      <c r="H14" s="5"/>
      <c r="I14" s="6"/>
      <c r="P14" s="4"/>
    </row>
    <row r="15" spans="1:16" ht="16.5" x14ac:dyDescent="0.25">
      <c r="A15" s="5" t="s">
        <v>15</v>
      </c>
      <c r="B15" s="5"/>
      <c r="C15" s="5"/>
      <c r="D15" s="5"/>
      <c r="E15" s="5"/>
      <c r="F15" s="5"/>
      <c r="G15" s="5"/>
      <c r="H15" s="5"/>
      <c r="I15" s="6"/>
      <c r="P15" s="4"/>
    </row>
    <row r="16" spans="1:16" ht="16.5" x14ac:dyDescent="0.25">
      <c r="C16" s="5"/>
      <c r="D16" s="5"/>
      <c r="E16" s="5"/>
      <c r="F16" s="5"/>
      <c r="G16" s="5"/>
      <c r="H16" s="5"/>
      <c r="I16" s="6"/>
      <c r="J16" s="5" t="s">
        <v>4</v>
      </c>
      <c r="P16" s="4"/>
    </row>
    <row r="17" spans="1:16" ht="16.5" x14ac:dyDescent="0.25">
      <c r="C17" s="5"/>
      <c r="D17" s="5"/>
      <c r="E17" s="5"/>
      <c r="F17" s="5"/>
      <c r="G17" s="5"/>
      <c r="H17" s="5"/>
      <c r="I17" s="6"/>
      <c r="J17" s="5" t="s">
        <v>10</v>
      </c>
      <c r="K17" s="6"/>
      <c r="P17" s="4"/>
    </row>
    <row r="18" spans="1:16" ht="16.5" x14ac:dyDescent="0.25">
      <c r="A18" s="10"/>
      <c r="B18" s="5"/>
      <c r="C18" s="5"/>
      <c r="D18" s="5"/>
      <c r="E18" s="5"/>
      <c r="F18" s="5"/>
      <c r="G18" s="5"/>
      <c r="H18" s="5"/>
      <c r="I18" s="6"/>
      <c r="J18" s="5" t="s">
        <v>5</v>
      </c>
      <c r="L18" s="5"/>
      <c r="M18" s="5"/>
      <c r="O18" s="5"/>
      <c r="P18" s="4"/>
    </row>
    <row r="19" spans="1:16" ht="16.5" x14ac:dyDescent="0.25">
      <c r="A19" s="5" t="s">
        <v>23</v>
      </c>
      <c r="B19" s="5"/>
      <c r="C19" s="5"/>
      <c r="D19" s="5"/>
      <c r="E19" s="5"/>
      <c r="F19" s="5"/>
      <c r="G19" s="5"/>
      <c r="H19" s="5"/>
      <c r="I19" s="6"/>
      <c r="J19" s="5" t="s">
        <v>18</v>
      </c>
      <c r="M19" s="5"/>
      <c r="O19" s="5"/>
      <c r="P19" s="4"/>
    </row>
    <row r="20" spans="1:16" ht="16.5" x14ac:dyDescent="0.25">
      <c r="A20" s="5" t="s">
        <v>24</v>
      </c>
      <c r="B20" s="5"/>
      <c r="C20" s="5"/>
      <c r="D20" s="5"/>
      <c r="E20" s="5"/>
      <c r="F20" s="5"/>
      <c r="G20" s="5"/>
      <c r="H20" s="5"/>
      <c r="I20" s="6"/>
      <c r="J20" s="5" t="s">
        <v>22</v>
      </c>
      <c r="L20" s="5"/>
      <c r="M20" s="5"/>
      <c r="P20" s="4"/>
    </row>
    <row r="21" spans="1:16" ht="16.5" x14ac:dyDescent="0.25">
      <c r="J21" s="5" t="s">
        <v>11</v>
      </c>
      <c r="K21" s="6"/>
    </row>
    <row r="22" spans="1:16" ht="16.5" x14ac:dyDescent="0.25">
      <c r="A22" s="26" t="s">
        <v>78</v>
      </c>
      <c r="J22" s="5" t="s">
        <v>9</v>
      </c>
      <c r="K22" s="6"/>
    </row>
    <row r="23" spans="1:16" ht="16.5" x14ac:dyDescent="0.25">
      <c r="J23" s="5" t="s">
        <v>5</v>
      </c>
      <c r="K23" s="6"/>
    </row>
    <row r="24" spans="1:16" ht="16.5" x14ac:dyDescent="0.25">
      <c r="J24" s="5" t="s">
        <v>3</v>
      </c>
      <c r="K24" s="6"/>
    </row>
    <row r="26" spans="1:16" ht="16.5" x14ac:dyDescent="0.25">
      <c r="J26" s="5" t="s">
        <v>106</v>
      </c>
    </row>
    <row r="27" spans="1:16" ht="16.5" x14ac:dyDescent="0.25">
      <c r="J27" s="5" t="s">
        <v>72</v>
      </c>
    </row>
    <row r="28" spans="1:16" ht="16.5" x14ac:dyDescent="0.25">
      <c r="J28" s="5" t="s">
        <v>68</v>
      </c>
    </row>
    <row r="29" spans="1:16" ht="15.75" x14ac:dyDescent="0.25">
      <c r="J29" s="10" t="s">
        <v>19</v>
      </c>
    </row>
    <row r="30" spans="1:16" ht="16.5" x14ac:dyDescent="0.25">
      <c r="J30" s="5" t="s">
        <v>20</v>
      </c>
    </row>
    <row r="31" spans="1:16" ht="16.5" x14ac:dyDescent="0.25">
      <c r="J31" s="5" t="s">
        <v>69</v>
      </c>
    </row>
    <row r="32" spans="1:16" ht="16.5" x14ac:dyDescent="0.25">
      <c r="J32" s="5" t="s">
        <v>70</v>
      </c>
    </row>
    <row r="33" spans="10:11" ht="16.5" x14ac:dyDescent="0.25">
      <c r="J33" s="5" t="s">
        <v>61</v>
      </c>
    </row>
    <row r="34" spans="10:11" ht="15.75" x14ac:dyDescent="0.25">
      <c r="K34" s="10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7"/>
  <sheetViews>
    <sheetView workbookViewId="0">
      <selection activeCell="B6" sqref="B6"/>
    </sheetView>
  </sheetViews>
  <sheetFormatPr defaultRowHeight="12.75" x14ac:dyDescent="0.2"/>
  <cols>
    <col min="1" max="1" width="6.85546875" customWidth="1"/>
    <col min="2" max="2" width="8" customWidth="1"/>
    <col min="3" max="3" width="18" customWidth="1"/>
    <col min="4" max="4" width="10.140625" customWidth="1"/>
    <col min="5" max="5" width="11.85546875" customWidth="1"/>
    <col min="6" max="6" width="14.42578125" customWidth="1"/>
    <col min="7" max="7" width="9" customWidth="1"/>
    <col min="8" max="8" width="12.85546875" customWidth="1"/>
    <col min="9" max="9" width="8.140625" customWidth="1"/>
    <col min="10" max="10" width="13.5703125" customWidth="1"/>
    <col min="11" max="11" width="21.5703125" customWidth="1"/>
  </cols>
  <sheetData>
    <row r="1" spans="1:14" ht="18" customHeight="1" x14ac:dyDescent="0.3">
      <c r="A1" s="11" t="s">
        <v>102</v>
      </c>
    </row>
    <row r="2" spans="1:14" ht="20.25" customHeight="1" x14ac:dyDescent="0.25">
      <c r="B2" s="10" t="s">
        <v>113</v>
      </c>
    </row>
    <row r="3" spans="1:14" ht="19.5" customHeight="1" x14ac:dyDescent="0.25">
      <c r="B3" s="10" t="s">
        <v>91</v>
      </c>
    </row>
    <row r="4" spans="1:14" ht="20.25" customHeight="1" x14ac:dyDescent="0.25">
      <c r="B4" s="10" t="s">
        <v>131</v>
      </c>
    </row>
    <row r="5" spans="1:14" ht="20.25" customHeight="1" x14ac:dyDescent="0.25">
      <c r="B5" s="10" t="s">
        <v>132</v>
      </c>
    </row>
    <row r="6" spans="1:14" ht="21" customHeight="1" x14ac:dyDescent="0.25">
      <c r="B6" s="10" t="s">
        <v>92</v>
      </c>
    </row>
    <row r="7" spans="1:14" ht="18" x14ac:dyDescent="0.25">
      <c r="D7" s="2"/>
      <c r="E7" s="2"/>
      <c r="F7" s="2"/>
      <c r="G7" s="2"/>
      <c r="H7" s="2"/>
      <c r="J7" s="18" t="s">
        <v>115</v>
      </c>
      <c r="M7" s="10"/>
    </row>
    <row r="8" spans="1:14" ht="18" x14ac:dyDescent="0.25">
      <c r="C8" s="17" t="s">
        <v>14</v>
      </c>
      <c r="D8" s="3"/>
      <c r="E8" s="30"/>
      <c r="F8" s="18" t="s">
        <v>88</v>
      </c>
      <c r="G8" s="18" t="s">
        <v>2</v>
      </c>
      <c r="H8" s="29" t="s">
        <v>21</v>
      </c>
      <c r="I8" s="18" t="s">
        <v>108</v>
      </c>
      <c r="J8" s="18" t="s">
        <v>36</v>
      </c>
      <c r="K8" s="17" t="s">
        <v>100</v>
      </c>
      <c r="M8" s="10"/>
      <c r="N8" s="38" t="s">
        <v>116</v>
      </c>
    </row>
    <row r="9" spans="1:14" ht="18" x14ac:dyDescent="0.25">
      <c r="C9" s="31" t="s">
        <v>6</v>
      </c>
      <c r="D9" s="31" t="s">
        <v>7</v>
      </c>
      <c r="E9" s="31" t="s">
        <v>74</v>
      </c>
      <c r="F9" s="31" t="s">
        <v>89</v>
      </c>
      <c r="G9" s="31" t="s">
        <v>107</v>
      </c>
      <c r="H9" s="25" t="s">
        <v>8</v>
      </c>
      <c r="I9" s="31" t="s">
        <v>109</v>
      </c>
      <c r="J9" s="31" t="s">
        <v>37</v>
      </c>
      <c r="K9" s="31" t="s">
        <v>39</v>
      </c>
      <c r="M9" s="10"/>
      <c r="N9" s="39" t="s">
        <v>117</v>
      </c>
    </row>
    <row r="10" spans="1:14" ht="18" x14ac:dyDescent="0.25">
      <c r="C10" s="32" t="s">
        <v>85</v>
      </c>
      <c r="D10" s="33">
        <v>25</v>
      </c>
      <c r="E10" s="33">
        <v>0</v>
      </c>
      <c r="F10" s="33">
        <v>5</v>
      </c>
      <c r="G10" s="28">
        <f>SUMIF(Arcs!B$6:B$22,Nodes!$C10,Arcs!E$6:E$22)+D10</f>
        <v>25</v>
      </c>
      <c r="H10" s="29" t="str">
        <f>[1]!WB(G10,"&gt;=",I10)</f>
        <v>=&gt;=</v>
      </c>
      <c r="I10" s="28">
        <f>SUMIF(Arcs!A$6:A$22,Nodes!$C10,Arcs!E$6:E$22)+E10</f>
        <v>25</v>
      </c>
      <c r="J10" s="34">
        <v>1</v>
      </c>
      <c r="K10" s="35" t="str">
        <f>[1]!WB(I10,"&lt;=",BigM*J10)</f>
        <v>&lt;=</v>
      </c>
      <c r="M10" s="10"/>
      <c r="N10" s="37" t="s">
        <v>118</v>
      </c>
    </row>
    <row r="11" spans="1:14" ht="18" x14ac:dyDescent="0.25">
      <c r="C11" s="32" t="s">
        <v>86</v>
      </c>
      <c r="D11" s="33">
        <v>23</v>
      </c>
      <c r="E11" s="33">
        <v>0</v>
      </c>
      <c r="F11" s="33">
        <v>4</v>
      </c>
      <c r="G11" s="28">
        <f>SUMIF(Arcs!B$6:B$22,Nodes!$C11,Arcs!E$6:E$22)+D11</f>
        <v>23</v>
      </c>
      <c r="H11" s="29" t="str">
        <f>[1]!WB(G11,"&gt;=",I11)</f>
        <v>&gt;=</v>
      </c>
      <c r="I11" s="28">
        <f>SUMIF(Arcs!A$6:A$22,Nodes!$C11,Arcs!E$6:E$22)+E11</f>
        <v>20</v>
      </c>
      <c r="J11" s="34">
        <v>1</v>
      </c>
      <c r="K11" s="35" t="str">
        <f>[1]!WB(I11,"&lt;=",BigM*J11)</f>
        <v>&lt;=</v>
      </c>
      <c r="M11" s="10"/>
    </row>
    <row r="12" spans="1:14" ht="18" x14ac:dyDescent="0.25">
      <c r="C12" s="32" t="s">
        <v>119</v>
      </c>
      <c r="D12" s="33">
        <v>21</v>
      </c>
      <c r="E12" s="33">
        <v>0</v>
      </c>
      <c r="F12" s="33">
        <v>9</v>
      </c>
      <c r="G12" s="28">
        <f>SUMIF(Arcs!B$6:B$22,Nodes!$C12,Arcs!E$6:E$22)+D12</f>
        <v>21</v>
      </c>
      <c r="H12" s="29" t="str">
        <f>[1]!WB(G12,"&gt;=",I12)</f>
        <v>&gt;=</v>
      </c>
      <c r="I12" s="28">
        <f>SUMIF(Arcs!A$6:A$22,Nodes!$C12,Arcs!E$6:E$22)+E12</f>
        <v>0</v>
      </c>
      <c r="J12" s="34">
        <v>0</v>
      </c>
      <c r="K12" s="35" t="str">
        <f>[1]!WB(I12,"&lt;=",BigM*J12)</f>
        <v>=&lt;=</v>
      </c>
      <c r="M12" s="10"/>
    </row>
    <row r="13" spans="1:14" ht="18" x14ac:dyDescent="0.25">
      <c r="C13" s="32" t="s">
        <v>120</v>
      </c>
      <c r="D13" s="33">
        <v>0</v>
      </c>
      <c r="E13" s="33">
        <v>0</v>
      </c>
      <c r="F13" s="33">
        <v>5</v>
      </c>
      <c r="G13" s="28">
        <f>SUMIF(Arcs!B$6:B$22,Nodes!$C13,Arcs!E$6:E$22)+D13</f>
        <v>27</v>
      </c>
      <c r="H13" s="29" t="str">
        <f>[1]!WB(G13,"&gt;=",I13)</f>
        <v>=&gt;=</v>
      </c>
      <c r="I13" s="28">
        <f>SUMIF(Arcs!A$6:A$22,Nodes!$C13,Arcs!E$6:E$22)+E13</f>
        <v>27</v>
      </c>
      <c r="J13" s="34">
        <v>1</v>
      </c>
      <c r="K13" s="35" t="str">
        <f>[1]!WB(I13,"&lt;=",BigM*J13)</f>
        <v>&lt;=</v>
      </c>
      <c r="M13" s="10"/>
    </row>
    <row r="14" spans="1:14" ht="18" x14ac:dyDescent="0.25">
      <c r="C14" s="32" t="s">
        <v>121</v>
      </c>
      <c r="D14" s="33">
        <v>0</v>
      </c>
      <c r="E14" s="33">
        <v>0</v>
      </c>
      <c r="F14" s="33">
        <v>2</v>
      </c>
      <c r="G14" s="28">
        <f>SUMIF(Arcs!B$6:B$22,Nodes!$C14,Arcs!E$6:E$22)+D14</f>
        <v>8</v>
      </c>
      <c r="H14" s="29" t="str">
        <f>[1]!WB(G14,"&gt;=",I14)</f>
        <v>=&gt;=</v>
      </c>
      <c r="I14" s="28">
        <f>SUMIF(Arcs!A$6:A$22,Nodes!$C14,Arcs!E$6:E$22)+E14</f>
        <v>8</v>
      </c>
      <c r="J14" s="34">
        <v>1</v>
      </c>
      <c r="K14" s="35" t="str">
        <f>[1]!WB(I14,"&lt;=",BigM*J14)</f>
        <v>&lt;=</v>
      </c>
      <c r="M14" s="10"/>
    </row>
    <row r="15" spans="1:14" ht="18" x14ac:dyDescent="0.25">
      <c r="C15" s="32" t="s">
        <v>122</v>
      </c>
      <c r="D15" s="33">
        <v>0</v>
      </c>
      <c r="E15" s="33">
        <v>0</v>
      </c>
      <c r="F15" s="33">
        <v>7</v>
      </c>
      <c r="G15" s="28">
        <f>SUMIF(Arcs!B$6:B$22,Nodes!$C15,Arcs!E$6:E$22)+D15</f>
        <v>0</v>
      </c>
      <c r="H15" s="29" t="str">
        <f>[1]!WB(G15,"&gt;=",I15)</f>
        <v>=&gt;=</v>
      </c>
      <c r="I15" s="28">
        <f>SUMIF(Arcs!A$6:A$22,Nodes!$C15,Arcs!E$6:E$22)+E15</f>
        <v>0</v>
      </c>
      <c r="J15" s="34">
        <v>0</v>
      </c>
      <c r="K15" s="35" t="str">
        <f>[1]!WB(I15,"&lt;=",BigM*J15)</f>
        <v>=&lt;=</v>
      </c>
      <c r="M15" s="10"/>
    </row>
    <row r="16" spans="1:14" ht="18" x14ac:dyDescent="0.25">
      <c r="C16" s="32" t="s">
        <v>123</v>
      </c>
      <c r="D16" s="33">
        <v>0</v>
      </c>
      <c r="E16" s="33">
        <v>0</v>
      </c>
      <c r="F16" s="33">
        <v>3</v>
      </c>
      <c r="G16" s="28">
        <f>SUMIF(Arcs!B$6:B$22,Nodes!$C16,Arcs!E$6:E$22)+D16</f>
        <v>24</v>
      </c>
      <c r="H16" s="29" t="str">
        <f>[1]!WB(G16,"&gt;=",I16)</f>
        <v>=&gt;=</v>
      </c>
      <c r="I16" s="28">
        <f>SUMIF(Arcs!A$6:A$22,Nodes!$C16,Arcs!E$6:E$22)+E16</f>
        <v>24</v>
      </c>
      <c r="J16" s="34">
        <v>1</v>
      </c>
      <c r="K16" s="35" t="str">
        <f>[1]!WB(I16,"&lt;=",BigM*J16)</f>
        <v>&lt;=</v>
      </c>
      <c r="M16" s="10"/>
    </row>
    <row r="17" spans="3:13" ht="18" x14ac:dyDescent="0.25">
      <c r="C17" s="32" t="s">
        <v>87</v>
      </c>
      <c r="D17" s="33">
        <v>0</v>
      </c>
      <c r="E17" s="33">
        <v>10</v>
      </c>
      <c r="F17" s="33">
        <v>0</v>
      </c>
      <c r="G17" s="28">
        <f>SUMIF(Arcs!B$6:B$22,Nodes!$C17,Arcs!E$6:E$22)+D17</f>
        <v>10</v>
      </c>
      <c r="H17" s="29" t="str">
        <f>[1]!WB(G17,"&gt;=",I17)</f>
        <v>=&gt;=</v>
      </c>
      <c r="I17" s="28">
        <f>SUMIF(Arcs!A$6:A$22,Nodes!$C17,Arcs!E$6:E$22)+E17</f>
        <v>10</v>
      </c>
      <c r="J17" s="34">
        <v>1</v>
      </c>
      <c r="K17" s="35" t="str">
        <f>[1]!WB(I17,"&lt;=",BigM*J17)</f>
        <v>&lt;=</v>
      </c>
      <c r="M17" s="10"/>
    </row>
    <row r="18" spans="3:13" ht="18" x14ac:dyDescent="0.25">
      <c r="C18" s="32" t="s">
        <v>124</v>
      </c>
      <c r="D18" s="33">
        <v>0</v>
      </c>
      <c r="E18" s="33">
        <v>8</v>
      </c>
      <c r="F18" s="33">
        <v>0</v>
      </c>
      <c r="G18" s="28">
        <f>SUMIF(Arcs!B$6:B$22,Nodes!$C18,Arcs!E$6:E$22)+D18</f>
        <v>8</v>
      </c>
      <c r="H18" s="29" t="str">
        <f>[1]!WB(G18,"&gt;=",I18)</f>
        <v>=&gt;=</v>
      </c>
      <c r="I18" s="28">
        <f>SUMIF(Arcs!A$6:A$22,Nodes!$C18,Arcs!E$6:E$22)+E18</f>
        <v>8</v>
      </c>
      <c r="J18" s="34">
        <v>1</v>
      </c>
      <c r="K18" s="35" t="str">
        <f>[1]!WB(I18,"&lt;=",BigM*J18)</f>
        <v>&lt;=</v>
      </c>
      <c r="L18" s="10"/>
      <c r="M18" s="10"/>
    </row>
    <row r="19" spans="3:13" ht="18" x14ac:dyDescent="0.25">
      <c r="C19" s="32" t="s">
        <v>125</v>
      </c>
      <c r="D19" s="33">
        <v>0</v>
      </c>
      <c r="E19" s="33">
        <v>3</v>
      </c>
      <c r="F19" s="33">
        <v>0</v>
      </c>
      <c r="G19" s="28">
        <f>SUMIF(Arcs!B$6:B$22,Nodes!$C19,Arcs!E$6:E$22)+D19</f>
        <v>3</v>
      </c>
      <c r="H19" s="29" t="str">
        <f>[1]!WB(G19,"&gt;=",I19)</f>
        <v>=&gt;=</v>
      </c>
      <c r="I19" s="28">
        <f>SUMIF(Arcs!A$6:A$22,Nodes!$C19,Arcs!E$6:E$22)+E19</f>
        <v>3</v>
      </c>
      <c r="J19" s="34">
        <v>1</v>
      </c>
      <c r="K19" s="35" t="str">
        <f>[1]!WB(I19,"&lt;=",BigM*J19)</f>
        <v>&lt;=</v>
      </c>
      <c r="M19" s="10"/>
    </row>
    <row r="20" spans="3:13" ht="18" x14ac:dyDescent="0.25">
      <c r="C20" s="32" t="s">
        <v>126</v>
      </c>
      <c r="D20" s="33">
        <v>0</v>
      </c>
      <c r="E20" s="33">
        <v>11</v>
      </c>
      <c r="F20" s="33">
        <v>0</v>
      </c>
      <c r="G20" s="28">
        <f>SUMIF(Arcs!B$6:B$22,Nodes!$C20,Arcs!E$6:E$22)+D20</f>
        <v>11</v>
      </c>
      <c r="H20" s="29" t="str">
        <f>[1]!WB(G20,"&gt;=",I20)</f>
        <v>=&gt;=</v>
      </c>
      <c r="I20" s="28">
        <f>SUMIF(Arcs!A$6:A$22,Nodes!$C20,Arcs!E$6:E$22)+E20</f>
        <v>11</v>
      </c>
      <c r="J20" s="34">
        <v>1</v>
      </c>
      <c r="K20" s="35" t="str">
        <f>[1]!WB(I20,"&lt;=",BigM*J20)</f>
        <v>&lt;=</v>
      </c>
      <c r="M20" s="10"/>
    </row>
    <row r="21" spans="3:13" ht="18" x14ac:dyDescent="0.25">
      <c r="C21" s="32" t="s">
        <v>127</v>
      </c>
      <c r="D21" s="33">
        <v>0</v>
      </c>
      <c r="E21" s="33">
        <v>13</v>
      </c>
      <c r="F21" s="33">
        <v>0</v>
      </c>
      <c r="G21" s="28">
        <f>SUMIF(Arcs!B$6:B$22,Nodes!$C21,Arcs!E$6:E$22)+D21</f>
        <v>13</v>
      </c>
      <c r="H21" s="29" t="str">
        <f>[1]!WB(G21,"&gt;=",I21)</f>
        <v>=&gt;=</v>
      </c>
      <c r="I21" s="28">
        <f>SUMIF(Arcs!A$6:A$22,Nodes!$C21,Arcs!E$6:E$22)+E21</f>
        <v>13</v>
      </c>
      <c r="J21" s="34">
        <v>1</v>
      </c>
      <c r="K21" s="35" t="str">
        <f>[1]!WB(I21,"&lt;=",BigM*J21)</f>
        <v>&lt;=</v>
      </c>
      <c r="M21" s="10"/>
    </row>
    <row r="22" spans="3:13" ht="15.75" x14ac:dyDescent="0.25">
      <c r="C22" s="3"/>
      <c r="D22" s="3"/>
      <c r="E22" s="3"/>
      <c r="F22" s="3"/>
      <c r="G22" s="3"/>
      <c r="H22" s="3"/>
      <c r="I22" s="3"/>
      <c r="J22" s="3"/>
      <c r="K22" s="3"/>
      <c r="M22" s="10"/>
    </row>
    <row r="23" spans="3:13" ht="18" x14ac:dyDescent="0.25">
      <c r="C23" s="3"/>
      <c r="D23" s="18" t="s">
        <v>40</v>
      </c>
      <c r="E23" s="18"/>
      <c r="F23" s="28">
        <f>SUMPRODUCT(F10:F21,WBBINuseit)</f>
        <v>19</v>
      </c>
      <c r="G23" s="3"/>
      <c r="H23" s="3"/>
      <c r="I23" s="3"/>
      <c r="J23" s="3"/>
      <c r="K23" s="3"/>
    </row>
    <row r="24" spans="3:13" ht="18" x14ac:dyDescent="0.25">
      <c r="C24" s="3"/>
      <c r="D24" s="3"/>
      <c r="E24" s="3"/>
      <c r="F24" s="17"/>
      <c r="G24" s="3"/>
      <c r="H24" s="3"/>
      <c r="I24" s="3"/>
      <c r="J24" s="3"/>
      <c r="K24" s="3"/>
    </row>
    <row r="25" spans="3:13" ht="18" x14ac:dyDescent="0.25">
      <c r="C25" s="3"/>
      <c r="D25" s="3"/>
      <c r="E25" s="18" t="s">
        <v>73</v>
      </c>
      <c r="F25" s="36">
        <f>F23+Arcs!E24</f>
        <v>286</v>
      </c>
      <c r="G25" s="3"/>
      <c r="H25" s="3"/>
      <c r="I25" s="3"/>
      <c r="J25" s="3"/>
      <c r="K25" s="3"/>
    </row>
    <row r="26" spans="3:13" ht="17.25" customHeight="1" x14ac:dyDescent="0.2">
      <c r="K26" s="16" t="s">
        <v>38</v>
      </c>
    </row>
    <row r="27" spans="3:13" x14ac:dyDescent="0.2">
      <c r="K27">
        <f>SUM(E10:E21)</f>
        <v>45</v>
      </c>
    </row>
  </sheetData>
  <phoneticPr fontId="4" type="noConversion"/>
  <pageMargins left="0.75" right="0.75" top="1" bottom="1" header="0.5" footer="0.5"/>
  <pageSetup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4"/>
  <sheetViews>
    <sheetView workbookViewId="0">
      <selection activeCell="A14" sqref="A14"/>
    </sheetView>
  </sheetViews>
  <sheetFormatPr defaultRowHeight="12.75" x14ac:dyDescent="0.2"/>
  <cols>
    <col min="1" max="1" width="12.7109375" customWidth="1"/>
    <col min="2" max="2" width="15" customWidth="1"/>
    <col min="3" max="3" width="11.5703125" customWidth="1"/>
    <col min="4" max="4" width="10.28515625" customWidth="1"/>
    <col min="5" max="5" width="13.140625" customWidth="1"/>
    <col min="6" max="6" width="6.28515625" customWidth="1"/>
    <col min="7" max="7" width="5.5703125" customWidth="1"/>
    <col min="8" max="8" width="13.5703125" customWidth="1"/>
    <col min="9" max="9" width="10.140625" customWidth="1"/>
    <col min="10" max="10" width="5.28515625" customWidth="1"/>
    <col min="11" max="11" width="4.5703125" customWidth="1"/>
    <col min="12" max="12" width="7.140625" customWidth="1"/>
    <col min="13" max="13" width="5.5703125" customWidth="1"/>
    <col min="14" max="14" width="5.28515625" customWidth="1"/>
    <col min="15" max="15" width="4.5703125" customWidth="1"/>
  </cols>
  <sheetData>
    <row r="1" spans="1:18" ht="18.75" x14ac:dyDescent="0.3">
      <c r="A1" s="27" t="s">
        <v>101</v>
      </c>
      <c r="J1" s="1"/>
      <c r="L1" s="1"/>
      <c r="M1" s="1"/>
    </row>
    <row r="2" spans="1:18" ht="16.5" x14ac:dyDescent="0.25">
      <c r="A2" s="10" t="s">
        <v>93</v>
      </c>
      <c r="F2" s="5"/>
      <c r="G2" s="5"/>
      <c r="L2" s="10"/>
      <c r="M2" s="10"/>
      <c r="N2" s="10"/>
      <c r="O2" s="5"/>
      <c r="P2" s="5"/>
      <c r="Q2" s="5"/>
      <c r="R2" s="4"/>
    </row>
    <row r="3" spans="1:18" ht="16.5" x14ac:dyDescent="0.25">
      <c r="A3" s="5"/>
      <c r="B3" s="5"/>
      <c r="F3" s="5"/>
      <c r="G3" s="5"/>
      <c r="L3" s="10"/>
      <c r="M3" s="10"/>
      <c r="N3" s="10"/>
      <c r="O3" s="5"/>
      <c r="P3" s="5"/>
      <c r="Q3" s="5"/>
      <c r="R3" s="4"/>
    </row>
    <row r="4" spans="1:18" ht="14.25" customHeight="1" x14ac:dyDescent="0.25">
      <c r="A4" s="5" t="s">
        <v>77</v>
      </c>
      <c r="B4" s="5"/>
      <c r="C4" s="5" t="s">
        <v>90</v>
      </c>
      <c r="D4" s="23" t="s">
        <v>63</v>
      </c>
      <c r="E4" s="7" t="s">
        <v>63</v>
      </c>
      <c r="G4" s="5"/>
      <c r="H4" s="10" t="s">
        <v>64</v>
      </c>
      <c r="J4" s="5"/>
      <c r="K4" s="5"/>
      <c r="L4" s="5"/>
      <c r="M4" s="5"/>
      <c r="N4" s="5"/>
      <c r="O4" s="5"/>
      <c r="P4" s="5"/>
      <c r="Q4" s="5"/>
      <c r="R4" s="4"/>
    </row>
    <row r="5" spans="1:18" ht="16.5" x14ac:dyDescent="0.25">
      <c r="A5" s="8" t="s">
        <v>0</v>
      </c>
      <c r="B5" s="8" t="s">
        <v>1</v>
      </c>
      <c r="C5" s="8" t="s">
        <v>41</v>
      </c>
      <c r="D5" s="8" t="s">
        <v>62</v>
      </c>
      <c r="E5" s="8" t="s">
        <v>2</v>
      </c>
      <c r="G5" s="5"/>
      <c r="H5" s="8" t="s">
        <v>65</v>
      </c>
      <c r="J5" s="5"/>
      <c r="K5" s="5"/>
      <c r="L5" s="5"/>
      <c r="M5" s="5"/>
      <c r="N5" s="5"/>
      <c r="O5" s="5"/>
      <c r="P5" s="5"/>
      <c r="Q5" s="5"/>
      <c r="R5" s="4"/>
    </row>
    <row r="6" spans="1:18" ht="16.5" x14ac:dyDescent="0.25">
      <c r="A6" s="20" t="str">
        <f>Nodes!$C$10</f>
        <v>SrcSemi1</v>
      </c>
      <c r="B6" s="20" t="str">
        <f>Nodes!$C$13</f>
        <v>MillHotR1</v>
      </c>
      <c r="C6" s="21">
        <v>1</v>
      </c>
      <c r="D6" s="22">
        <v>19</v>
      </c>
      <c r="E6" s="9">
        <v>15</v>
      </c>
      <c r="G6" s="5"/>
      <c r="H6" s="24" t="str">
        <f>[1]!WB(E6,"&lt;=",D6)</f>
        <v>&lt;=</v>
      </c>
      <c r="K6" s="5"/>
      <c r="L6" s="5"/>
      <c r="M6" s="5"/>
      <c r="N6" s="5"/>
      <c r="O6" s="5"/>
      <c r="P6" s="5"/>
      <c r="Q6" s="5"/>
      <c r="R6" s="4"/>
    </row>
    <row r="7" spans="1:18" ht="16.5" x14ac:dyDescent="0.25">
      <c r="A7" s="20" t="str">
        <f>Nodes!C$10</f>
        <v>SrcSemi1</v>
      </c>
      <c r="B7" s="20" t="str">
        <f>Nodes!$C$14</f>
        <v>MillHotR2</v>
      </c>
      <c r="C7" s="21">
        <v>5</v>
      </c>
      <c r="D7" s="22">
        <v>16</v>
      </c>
      <c r="E7" s="9">
        <v>0</v>
      </c>
      <c r="G7" s="5"/>
      <c r="H7" s="24" t="str">
        <f>[1]!WB(E7,"&lt;=",D7)</f>
        <v>&lt;=</v>
      </c>
      <c r="K7" s="5"/>
      <c r="L7" s="5"/>
      <c r="M7" s="5"/>
      <c r="N7" s="5"/>
      <c r="O7" s="5"/>
      <c r="P7" s="5"/>
      <c r="Q7" s="5"/>
      <c r="R7" s="4"/>
    </row>
    <row r="8" spans="1:18" ht="16.5" x14ac:dyDescent="0.25">
      <c r="A8" s="20" t="str">
        <f>Nodes!C$10</f>
        <v>SrcSemi1</v>
      </c>
      <c r="B8" s="20" t="str">
        <f>Nodes!$C$17</f>
        <v>CustSemi1</v>
      </c>
      <c r="C8" s="21">
        <v>3</v>
      </c>
      <c r="D8" s="22">
        <v>18</v>
      </c>
      <c r="E8" s="9">
        <v>10</v>
      </c>
      <c r="G8" s="5"/>
      <c r="H8" s="24" t="str">
        <f>[1]!WB(E8,"&lt;=",D8)</f>
        <v>&lt;=</v>
      </c>
      <c r="K8" s="5"/>
      <c r="L8" s="5"/>
      <c r="M8" s="5"/>
      <c r="N8" s="5"/>
      <c r="O8" s="5"/>
      <c r="P8" s="5"/>
      <c r="Q8" s="5"/>
      <c r="R8" s="4"/>
    </row>
    <row r="9" spans="1:18" ht="16.5" x14ac:dyDescent="0.25">
      <c r="A9" s="20" t="str">
        <f>Nodes!C$11</f>
        <v>SrcSemi2</v>
      </c>
      <c r="B9" s="20" t="str">
        <f>Nodes!$C$13</f>
        <v>MillHotR1</v>
      </c>
      <c r="C9" s="21">
        <v>4</v>
      </c>
      <c r="D9" s="22">
        <v>19</v>
      </c>
      <c r="E9" s="9">
        <v>12</v>
      </c>
      <c r="G9" s="5"/>
      <c r="H9" s="24" t="str">
        <f>[1]!WB(E9,"&lt;=",D9)</f>
        <v>&lt;=</v>
      </c>
      <c r="K9" s="5"/>
      <c r="L9" s="5"/>
      <c r="M9" s="5"/>
      <c r="N9" s="5"/>
      <c r="O9" s="5"/>
      <c r="P9" s="5"/>
      <c r="Q9" s="5"/>
      <c r="R9" s="4"/>
    </row>
    <row r="10" spans="1:18" ht="16.5" x14ac:dyDescent="0.25">
      <c r="A10" s="20" t="str">
        <f>Nodes!C$11</f>
        <v>SrcSemi2</v>
      </c>
      <c r="B10" s="20" t="str">
        <f>Nodes!C$14</f>
        <v>MillHotR2</v>
      </c>
      <c r="C10" s="21">
        <v>3</v>
      </c>
      <c r="D10" s="22">
        <v>18</v>
      </c>
      <c r="E10" s="9">
        <v>8</v>
      </c>
      <c r="G10" s="5"/>
      <c r="H10" s="24" t="str">
        <f>[1]!WB(E10,"&lt;=",D10)</f>
        <v>&lt;=</v>
      </c>
      <c r="K10" s="5"/>
      <c r="L10" s="5"/>
      <c r="M10" s="5"/>
      <c r="N10" s="5"/>
      <c r="O10" s="5"/>
      <c r="P10" s="5"/>
      <c r="Q10" s="5"/>
      <c r="R10" s="4"/>
    </row>
    <row r="11" spans="1:18" ht="16.5" x14ac:dyDescent="0.25">
      <c r="A11" s="20" t="str">
        <f>Nodes!C$12</f>
        <v>SrcHotR3</v>
      </c>
      <c r="B11" s="20" t="str">
        <f>Nodes!$C$15</f>
        <v>MillColdR1</v>
      </c>
      <c r="C11" s="21">
        <v>6</v>
      </c>
      <c r="D11" s="22">
        <v>14</v>
      </c>
      <c r="E11" s="9">
        <v>0</v>
      </c>
      <c r="G11" s="5"/>
      <c r="H11" s="24" t="str">
        <f>[1]!WB(E11,"&lt;=",D11)</f>
        <v>&lt;=</v>
      </c>
      <c r="K11" s="5"/>
      <c r="L11" s="5"/>
      <c r="M11" s="5"/>
      <c r="N11" s="5"/>
      <c r="O11" s="5"/>
      <c r="P11" s="5"/>
      <c r="Q11" s="5"/>
      <c r="R11" s="4"/>
    </row>
    <row r="12" spans="1:18" ht="16.5" x14ac:dyDescent="0.25">
      <c r="A12" s="20" t="str">
        <f>Nodes!C$12</f>
        <v>SrcHotR3</v>
      </c>
      <c r="B12" s="20" t="str">
        <f>Nodes!$C$16</f>
        <v>MillColdR2</v>
      </c>
      <c r="C12" s="21">
        <v>6</v>
      </c>
      <c r="D12" s="22">
        <v>17</v>
      </c>
      <c r="E12" s="9">
        <v>0</v>
      </c>
      <c r="G12" s="5"/>
      <c r="H12" s="24" t="str">
        <f>[1]!WB(E12,"&lt;=",D12)</f>
        <v>&lt;=</v>
      </c>
      <c r="K12" s="5"/>
      <c r="L12" s="5"/>
      <c r="M12" s="5"/>
      <c r="N12" s="5"/>
      <c r="O12" s="5"/>
      <c r="P12" s="5"/>
      <c r="Q12" s="5"/>
      <c r="R12" s="4"/>
    </row>
    <row r="13" spans="1:18" ht="16.5" x14ac:dyDescent="0.25">
      <c r="A13" s="20" t="str">
        <f>Nodes!$C$12</f>
        <v>SrcHotR3</v>
      </c>
      <c r="B13" s="20" t="str">
        <f>Nodes!$C$19</f>
        <v>CustHotR2</v>
      </c>
      <c r="C13" s="21">
        <v>4</v>
      </c>
      <c r="D13" s="22">
        <v>22</v>
      </c>
      <c r="E13" s="9">
        <v>0</v>
      </c>
      <c r="G13" s="5"/>
      <c r="H13" s="24" t="str">
        <f>[1]!WB(E13,"&lt;=",D13)</f>
        <v>&lt;=</v>
      </c>
      <c r="K13" s="5"/>
      <c r="L13" s="5"/>
      <c r="M13" s="5"/>
      <c r="N13" s="5"/>
      <c r="O13" s="5"/>
      <c r="P13" s="5"/>
      <c r="Q13" s="5"/>
      <c r="R13" s="4"/>
    </row>
    <row r="14" spans="1:18" ht="16.5" x14ac:dyDescent="0.25">
      <c r="A14" s="20" t="str">
        <f>Nodes!$C$13</f>
        <v>MillHotR1</v>
      </c>
      <c r="B14" s="20" t="str">
        <f>Nodes!$C$15</f>
        <v>MillColdR1</v>
      </c>
      <c r="C14" s="21">
        <v>2</v>
      </c>
      <c r="D14" s="22">
        <v>24</v>
      </c>
      <c r="E14" s="9">
        <v>0</v>
      </c>
      <c r="G14" s="5"/>
      <c r="H14" s="24" t="str">
        <f>[1]!WB(E14,"&lt;=",D14)</f>
        <v>&lt;=</v>
      </c>
      <c r="K14" s="5"/>
      <c r="L14" s="5"/>
      <c r="M14" s="5"/>
      <c r="N14" s="5"/>
      <c r="O14" s="5"/>
      <c r="P14" s="5"/>
      <c r="Q14" s="5"/>
      <c r="R14" s="4"/>
    </row>
    <row r="15" spans="1:18" ht="16.5" x14ac:dyDescent="0.25">
      <c r="A15" s="20" t="str">
        <f>Nodes!$C$13</f>
        <v>MillHotR1</v>
      </c>
      <c r="B15" s="20" t="str">
        <f>Nodes!$C$16</f>
        <v>MillColdR2</v>
      </c>
      <c r="C15" s="21">
        <v>2</v>
      </c>
      <c r="D15" s="22">
        <v>24</v>
      </c>
      <c r="E15" s="9">
        <v>24</v>
      </c>
      <c r="G15" s="5"/>
      <c r="H15" s="24" t="str">
        <f>[1]!WB(E15,"&lt;=",D15)</f>
        <v>=&lt;=</v>
      </c>
      <c r="K15" s="5"/>
      <c r="L15" s="5"/>
      <c r="M15" s="5"/>
      <c r="N15" s="5"/>
      <c r="O15" s="5"/>
      <c r="P15" s="5"/>
      <c r="Q15" s="5"/>
      <c r="R15" s="4"/>
    </row>
    <row r="16" spans="1:18" ht="16.5" x14ac:dyDescent="0.25">
      <c r="A16" s="20" t="str">
        <f>Nodes!C$13</f>
        <v>MillHotR1</v>
      </c>
      <c r="B16" s="20" t="str">
        <f>Nodes!$C$19</f>
        <v>CustHotR2</v>
      </c>
      <c r="C16" s="21">
        <v>2</v>
      </c>
      <c r="D16" s="22">
        <v>24</v>
      </c>
      <c r="E16" s="9">
        <v>3</v>
      </c>
      <c r="G16" s="5"/>
      <c r="H16" s="24" t="str">
        <f>[1]!WB(E16,"&lt;=",D16)</f>
        <v>&lt;=</v>
      </c>
      <c r="K16" s="5"/>
      <c r="L16" s="5"/>
      <c r="M16" s="5"/>
      <c r="N16" s="5"/>
      <c r="O16" s="5"/>
      <c r="P16" s="5"/>
      <c r="Q16" s="5"/>
      <c r="R16" s="4"/>
    </row>
    <row r="17" spans="1:18" ht="16.5" x14ac:dyDescent="0.25">
      <c r="A17" s="20" t="str">
        <f>Nodes!$C$14</f>
        <v>MillHotR2</v>
      </c>
      <c r="B17" s="20" t="str">
        <f>Nodes!$C$15</f>
        <v>MillColdR1</v>
      </c>
      <c r="C17" s="21">
        <v>3</v>
      </c>
      <c r="D17" s="22">
        <v>16</v>
      </c>
      <c r="E17" s="9">
        <v>0</v>
      </c>
      <c r="G17" s="5"/>
      <c r="H17" s="24" t="str">
        <f>[1]!WB(E17,"&lt;=",D17)</f>
        <v>&lt;=</v>
      </c>
      <c r="K17" s="5"/>
      <c r="L17" s="5"/>
      <c r="M17" s="5"/>
      <c r="N17" s="5"/>
      <c r="O17" s="5"/>
      <c r="P17" s="5"/>
      <c r="Q17" s="5"/>
      <c r="R17" s="4"/>
    </row>
    <row r="18" spans="1:18" ht="16.5" x14ac:dyDescent="0.25">
      <c r="A18" s="20" t="str">
        <f>Nodes!$C$14</f>
        <v>MillHotR2</v>
      </c>
      <c r="B18" s="20" t="str">
        <f>Nodes!$C$18</f>
        <v>CustHotR1</v>
      </c>
      <c r="C18" s="21">
        <v>3</v>
      </c>
      <c r="D18" s="22">
        <v>16</v>
      </c>
      <c r="E18" s="9">
        <v>8</v>
      </c>
      <c r="G18" s="5"/>
      <c r="H18" s="24" t="str">
        <f>[1]!WB(E18,"&lt;=",D18)</f>
        <v>&lt;=</v>
      </c>
      <c r="K18" s="5"/>
      <c r="L18" s="5"/>
      <c r="M18" s="5"/>
      <c r="N18" s="5"/>
      <c r="O18" s="5"/>
      <c r="P18" s="5"/>
      <c r="Q18" s="5"/>
      <c r="R18" s="4"/>
    </row>
    <row r="19" spans="1:18" ht="16.5" x14ac:dyDescent="0.25">
      <c r="A19" s="20" t="str">
        <f>Nodes!$C$15</f>
        <v>MillColdR1</v>
      </c>
      <c r="B19" s="20" t="str">
        <f>Nodes!$C$20</f>
        <v>CustColdR4</v>
      </c>
      <c r="C19" s="21">
        <v>3</v>
      </c>
      <c r="D19" s="22">
        <v>16</v>
      </c>
      <c r="E19" s="9">
        <v>0</v>
      </c>
      <c r="G19" s="5"/>
      <c r="H19" s="24" t="str">
        <f>[1]!WB(E19,"&lt;=",D19)</f>
        <v>&lt;=</v>
      </c>
      <c r="K19" s="5"/>
      <c r="L19" s="5"/>
      <c r="M19" s="5"/>
      <c r="N19" s="5"/>
      <c r="O19" s="5"/>
      <c r="P19" s="5"/>
      <c r="Q19" s="5"/>
      <c r="R19" s="4"/>
    </row>
    <row r="20" spans="1:18" ht="16.5" x14ac:dyDescent="0.25">
      <c r="A20" s="20" t="str">
        <f>Nodes!$C$15</f>
        <v>MillColdR1</v>
      </c>
      <c r="B20" s="20" t="str">
        <f>Nodes!$C$21</f>
        <v>CustColdR5</v>
      </c>
      <c r="C20" s="21">
        <v>3</v>
      </c>
      <c r="D20" s="22">
        <v>16</v>
      </c>
      <c r="E20" s="9">
        <v>0</v>
      </c>
      <c r="G20" s="5"/>
      <c r="H20" s="24" t="str">
        <f>[1]!WB(E20,"&lt;=",D20)</f>
        <v>&lt;=</v>
      </c>
      <c r="K20" s="5"/>
      <c r="L20" s="5"/>
      <c r="M20" s="5"/>
      <c r="N20" s="5"/>
      <c r="O20" s="5"/>
      <c r="P20" s="5"/>
      <c r="Q20" s="5"/>
      <c r="R20" s="4"/>
    </row>
    <row r="21" spans="1:18" ht="16.5" x14ac:dyDescent="0.25">
      <c r="A21" s="20" t="str">
        <f>Nodes!C$16</f>
        <v>MillColdR2</v>
      </c>
      <c r="B21" s="20" t="str">
        <f>Nodes!$C$21</f>
        <v>CustColdR5</v>
      </c>
      <c r="C21" s="21">
        <v>3</v>
      </c>
      <c r="D21" s="22">
        <v>16</v>
      </c>
      <c r="E21" s="9">
        <v>13</v>
      </c>
      <c r="G21" s="5"/>
      <c r="H21" s="24" t="str">
        <f>[1]!WB(E21,"&lt;=",D21)</f>
        <v>&lt;=</v>
      </c>
      <c r="K21" s="5"/>
      <c r="L21" s="5"/>
      <c r="M21" s="5"/>
      <c r="N21" s="5"/>
      <c r="O21" s="5"/>
      <c r="P21" s="5"/>
      <c r="Q21" s="5"/>
      <c r="R21" s="4"/>
    </row>
    <row r="22" spans="1:18" ht="16.5" x14ac:dyDescent="0.25">
      <c r="A22" s="20" t="str">
        <f>Nodes!C$16</f>
        <v>MillColdR2</v>
      </c>
      <c r="B22" s="20" t="str">
        <f>Nodes!C$20</f>
        <v>CustColdR4</v>
      </c>
      <c r="C22" s="21">
        <v>3</v>
      </c>
      <c r="D22" s="22">
        <v>16</v>
      </c>
      <c r="E22" s="9">
        <v>11</v>
      </c>
      <c r="G22" s="5"/>
      <c r="H22" s="24" t="str">
        <f>[1]!WB(E22,"&lt;=",D22)</f>
        <v>&lt;=</v>
      </c>
      <c r="K22" s="5"/>
      <c r="L22" s="5"/>
      <c r="M22" s="5"/>
      <c r="N22" s="5"/>
      <c r="O22" s="5"/>
      <c r="P22" s="5"/>
      <c r="Q22" s="5"/>
      <c r="R22" s="4"/>
    </row>
    <row r="23" spans="1:18" ht="16.5" customHeight="1" x14ac:dyDescent="0.25">
      <c r="G23" s="5"/>
      <c r="J23" s="5"/>
      <c r="K23" s="5"/>
      <c r="L23" s="5"/>
      <c r="M23" s="5"/>
      <c r="N23" s="5"/>
      <c r="O23" s="5"/>
      <c r="P23" s="5"/>
      <c r="Q23" s="5"/>
      <c r="R23" s="4"/>
    </row>
    <row r="24" spans="1:18" ht="18.75" customHeight="1" x14ac:dyDescent="0.25">
      <c r="A24" s="3"/>
      <c r="B24" s="3"/>
      <c r="C24" s="17"/>
      <c r="D24" s="18" t="s">
        <v>42</v>
      </c>
      <c r="E24" s="17">
        <f>SUMPRODUCT(E6:E22,C6:C22)</f>
        <v>267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10</vt:i4>
      </vt:variant>
    </vt:vector>
  </HeadingPairs>
  <TitlesOfParts>
    <vt:vector size="14" baseType="lpstr">
      <vt:lpstr>WB! Status</vt:lpstr>
      <vt:lpstr>Comments</vt:lpstr>
      <vt:lpstr>Nodes</vt:lpstr>
      <vt:lpstr>Arcs</vt:lpstr>
      <vt:lpstr>ARC</vt:lpstr>
      <vt:lpstr>BigM</vt:lpstr>
      <vt:lpstr>COST</vt:lpstr>
      <vt:lpstr>From</vt:lpstr>
      <vt:lpstr>NODE</vt:lpstr>
      <vt:lpstr>SUPPLY</vt:lpstr>
      <vt:lpstr>ToNode</vt:lpstr>
      <vt:lpstr>WBBINuseit</vt:lpstr>
      <vt:lpstr>WBMIN</vt:lpstr>
      <vt:lpstr>X</vt:lpstr>
    </vt:vector>
  </TitlesOfParts>
  <Company>LINDO Systems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Tex A. Purt</dc:creator>
  <dc:description>LINDO Systems</dc:description>
  <cp:lastModifiedBy>hassl</cp:lastModifiedBy>
  <cp:lastPrinted>2005-08-01T19:56:03Z</cp:lastPrinted>
  <dcterms:created xsi:type="dcterms:W3CDTF">1998-01-15T04:43:47Z</dcterms:created>
  <dcterms:modified xsi:type="dcterms:W3CDTF">2020-07-21T15:50:26Z</dcterms:modified>
</cp:coreProperties>
</file>