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teph\Desktop\"/>
    </mc:Choice>
  </mc:AlternateContent>
  <xr:revisionPtr revIDLastSave="0" documentId="13_ncr:1_{0603A98B-67B9-4AF9-A351-F09E42DB32EB}" xr6:coauthVersionLast="47" xr6:coauthVersionMax="47" xr10:uidLastSave="{00000000-0000-0000-0000-000000000000}"/>
  <bookViews>
    <workbookView xWindow="4575" yWindow="435" windowWidth="21480" windowHeight="14655" activeTab="1" xr2:uid="{D484B114-C292-4D65-B889-54E52B69A7C2}"/>
  </bookViews>
  <sheets>
    <sheet name="WB! Status" sheetId="23" r:id="rId1"/>
    <sheet name="Model" sheetId="1" r:id="rId2"/>
  </sheets>
  <externalReferences>
    <externalReference r:id="rId3"/>
  </externalReferences>
  <definedNames>
    <definedName name="WBINTRange0">Model!$C$13:$C$36</definedName>
    <definedName name="WBITOL">0.001</definedName>
    <definedName name="WBMIN">Model!$F$8</definedName>
    <definedName name="WBTIMETOREL">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36" i="1"/>
  <c r="I36" i="1" s="1"/>
  <c r="D35" i="1"/>
  <c r="I35" i="1" s="1"/>
  <c r="D34" i="1"/>
  <c r="I34" i="1" s="1"/>
  <c r="D33" i="1"/>
  <c r="I33" i="1" s="1"/>
  <c r="D32" i="1"/>
  <c r="I32" i="1" s="1"/>
  <c r="D31" i="1"/>
  <c r="I31" i="1" s="1"/>
  <c r="D30" i="1"/>
  <c r="I30" i="1" s="1"/>
  <c r="D29" i="1"/>
  <c r="I29" i="1" s="1"/>
  <c r="D28" i="1"/>
  <c r="I28" i="1" s="1"/>
  <c r="D27" i="1"/>
  <c r="I27" i="1" s="1"/>
  <c r="D26" i="1"/>
  <c r="I26" i="1" s="1"/>
  <c r="D25" i="1"/>
  <c r="I25" i="1" s="1"/>
  <c r="D24" i="1"/>
  <c r="I24" i="1" s="1"/>
  <c r="D23" i="1"/>
  <c r="I23" i="1" s="1"/>
  <c r="D22" i="1"/>
  <c r="I22" i="1" s="1"/>
  <c r="D21" i="1"/>
  <c r="I21" i="1" s="1"/>
  <c r="D20" i="1"/>
  <c r="I20" i="1" s="1"/>
  <c r="D19" i="1"/>
  <c r="I19" i="1" s="1"/>
  <c r="D18" i="1"/>
  <c r="I18" i="1" s="1"/>
  <c r="D17" i="1"/>
  <c r="I17" i="1" s="1"/>
  <c r="D16" i="1"/>
  <c r="I16" i="1" s="1"/>
  <c r="D15" i="1"/>
  <c r="I15" i="1" s="1"/>
  <c r="D13" i="1"/>
  <c r="I13" i="1" s="1"/>
  <c r="D14" i="1"/>
  <c r="I14" i="1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J20" i="1"/>
  <c r="H35" i="1"/>
  <c r="G36" i="1"/>
  <c r="H34" i="1"/>
  <c r="J26" i="1"/>
  <c r="G30" i="1"/>
  <c r="G17" i="1"/>
  <c r="G26" i="1"/>
  <c r="H32" i="1"/>
  <c r="H23" i="1"/>
  <c r="J36" i="1"/>
  <c r="H22" i="1"/>
  <c r="J16" i="1"/>
  <c r="G15" i="1"/>
  <c r="J31" i="1"/>
  <c r="H18" i="1"/>
  <c r="J25" i="1"/>
  <c r="J22" i="1"/>
  <c r="J14" i="1"/>
  <c r="H28" i="1"/>
  <c r="G27" i="1"/>
  <c r="J29" i="1"/>
  <c r="J34" i="1"/>
  <c r="J35" i="1"/>
  <c r="H17" i="1"/>
  <c r="H36" i="1"/>
  <c r="H13" i="1"/>
  <c r="J33" i="1"/>
  <c r="H15" i="1"/>
  <c r="G34" i="1"/>
  <c r="G23" i="1"/>
  <c r="H21" i="1"/>
  <c r="J24" i="1"/>
  <c r="H29" i="1"/>
  <c r="G14" i="1"/>
  <c r="H30" i="1"/>
  <c r="G20" i="1"/>
  <c r="J19" i="1"/>
  <c r="H27" i="1"/>
  <c r="G18" i="1"/>
  <c r="G31" i="1"/>
  <c r="J23" i="1"/>
  <c r="H33" i="1"/>
  <c r="H24" i="1"/>
  <c r="H16" i="1"/>
  <c r="J17" i="1"/>
  <c r="J32" i="1"/>
  <c r="G35" i="1"/>
  <c r="H26" i="1"/>
  <c r="J13" i="1"/>
  <c r="G28" i="1"/>
  <c r="H14" i="1"/>
  <c r="H31" i="1"/>
  <c r="G19" i="1"/>
  <c r="G13" i="1"/>
  <c r="G22" i="1"/>
  <c r="H19" i="1"/>
  <c r="G16" i="1"/>
  <c r="J18" i="1"/>
  <c r="J15" i="1"/>
  <c r="G33" i="1"/>
  <c r="J30" i="1"/>
  <c r="G29" i="1"/>
  <c r="J28" i="1"/>
  <c r="J21" i="1"/>
  <c r="G21" i="1"/>
  <c r="G24" i="1"/>
  <c r="G32" i="1"/>
  <c r="G25" i="1"/>
  <c r="J27" i="1"/>
  <c r="H20" i="1"/>
  <c r="H25" i="1"/>
  <c r="F9" i="1" l="1"/>
  <c r="F8" i="1" s="1"/>
</calcChain>
</file>

<file path=xl/sharedStrings.xml><?xml version="1.0" encoding="utf-8"?>
<sst xmlns="http://schemas.openxmlformats.org/spreadsheetml/2006/main" count="86" uniqueCount="79">
  <si>
    <t>Staffing with Backlogging</t>
  </si>
  <si>
    <t>Hour</t>
  </si>
  <si>
    <t>Predicted</t>
  </si>
  <si>
    <t>demand</t>
  </si>
  <si>
    <t>Available</t>
  </si>
  <si>
    <t>staff</t>
  </si>
  <si>
    <t>Each staffer works an 8 hour shift.</t>
  </si>
  <si>
    <t>Staff</t>
  </si>
  <si>
    <t>Backlog</t>
  </si>
  <si>
    <t>Used &lt;=</t>
  </si>
  <si>
    <t>Total staff:</t>
  </si>
  <si>
    <t>Total Backlog:</t>
  </si>
  <si>
    <t>starting</t>
  </si>
  <si>
    <t xml:space="preserve"> - Linus@lindo.com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</si>
  <si>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</si>
  <si>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</si>
  <si>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</si>
  <si>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    Free                           0</t>
  </si>
  <si>
    <t xml:space="preserve">     Strings                            0</t>
  </si>
  <si>
    <t xml:space="preserve">   Nonlinears/Quadratics              0/0         Unlimited</t>
  </si>
  <si>
    <t xml:space="preserve">   Maximum coefficient value:        18.6  on &lt;RHS&gt;</t>
  </si>
  <si>
    <t xml:space="preserve"> MODEL TYPE:</t>
  </si>
  <si>
    <t xml:space="preserve"> SOLUTION STATUS:        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</si>
  <si>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</si>
  <si>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</si>
  <si>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</si>
  <si>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</si>
  <si>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</si>
  <si>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</si>
  <si>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</si>
  <si>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</si>
  <si>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</si>
  <si>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</si>
  <si>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</si>
  <si>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</si>
  <si>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</si>
  <si>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</si>
  <si>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</si>
  <si>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</si>
  <si>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</si>
  <si>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         Integers/Binaries           24/0         Unlimited</t>
  </si>
  <si>
    <t>Mixed Integer / Linear (Mixed Integer Linear Program)</t>
  </si>
  <si>
    <t xml:space="preserve"> OPTIMALITY TOLERANCES:  </t>
  </si>
  <si>
    <t>Branch-and-Bound</t>
  </si>
  <si>
    <t xml:space="preserve"> NON-DEFAULT SETTINGS:</t>
  </si>
  <si>
    <t xml:space="preserve">   WBINT Range:   Detected</t>
  </si>
  <si>
    <r>
      <t xml:space="preserve">  Work not completed in hour </t>
    </r>
    <r>
      <rPr>
        <i/>
        <sz val="12"/>
        <color theme="1"/>
        <rFont val="Calibri"/>
        <family val="2"/>
        <scheme val="minor"/>
      </rPr>
      <t>t</t>
    </r>
    <r>
      <rPr>
        <sz val="12"/>
        <color theme="1"/>
        <rFont val="Calibri"/>
        <family val="2"/>
        <scheme val="minor"/>
      </rPr>
      <t xml:space="preserve"> is carried forward (backlogged) to</t>
    </r>
    <r>
      <rPr>
        <i/>
        <sz val="12"/>
        <color theme="1"/>
        <rFont val="Calibri"/>
        <family val="2"/>
        <scheme val="minor"/>
      </rPr>
      <t xml:space="preserve"> t</t>
    </r>
    <r>
      <rPr>
        <sz val="12"/>
        <color theme="1"/>
        <rFont val="Calibri"/>
        <family val="2"/>
        <scheme val="minor"/>
      </rPr>
      <t>+1 or later, at a cost.</t>
    </r>
  </si>
  <si>
    <t>Demand is assumed cyclic, i.e., same demand pattern tomorrow, so</t>
  </si>
  <si>
    <t>the schedule "wraps around." Notice how the formula in the Available Staff column changes.</t>
  </si>
  <si>
    <t>B(t) =</t>
  </si>
  <si>
    <t>B(t-1)+D(t)-SU(t)</t>
  </si>
  <si>
    <t>Idle</t>
  </si>
  <si>
    <t>Max idle staff</t>
  </si>
  <si>
    <t>Max Idle</t>
  </si>
  <si>
    <t>&gt;= Idle</t>
  </si>
  <si>
    <t xml:space="preserve">   Total Cells                        246</t>
  </si>
  <si>
    <t xml:space="preserve">     Numerics                         174</t>
  </si>
  <si>
    <t xml:space="preserve">       Adjustables                     73         Unlimited</t>
  </si>
  <si>
    <t xml:space="preserve">         Continuous                    49</t>
  </si>
  <si>
    <t xml:space="preserve">       Constants                       50</t>
  </si>
  <si>
    <t xml:space="preserve">       Formulas                        51</t>
  </si>
  <si>
    <t xml:space="preserve">     Constraints                       72         Unlimited</t>
  </si>
  <si>
    <t xml:space="preserve">   Coefficients                       582</t>
  </si>
  <si>
    <t xml:space="preserve">GLOBALLY OPTIMAL TO TOLERANCES  </t>
  </si>
  <si>
    <t xml:space="preserve">   Integer Solver Options / Optimality / Relative:   1.000000e-003</t>
  </si>
  <si>
    <t xml:space="preserve">   Integer Solver Options / Optimality / Time to Relative:   10</t>
  </si>
  <si>
    <t>Given an hourly demand pattern, how many staffers should we start each hour?</t>
  </si>
  <si>
    <t xml:space="preserve">   Minimum coefficient in formula:   Model!F8</t>
  </si>
  <si>
    <t xml:space="preserve">   Maximum coefficient in formula:   Model!H27</t>
  </si>
  <si>
    <t xml:space="preserve">   Minimum coefficient value:        0.1  on Model!J9</t>
  </si>
  <si>
    <t>Wgt2 on backlog</t>
  </si>
  <si>
    <t>Wgt3 on</t>
  </si>
  <si>
    <t>Keywords: Backlogging,  Covering, Multi-criteria, Scheduling, Staff scheduling, Workforce scheduling.</t>
  </si>
  <si>
    <t>B(t)=Ending</t>
  </si>
  <si>
    <t>SU(t)=</t>
  </si>
  <si>
    <t>Staff used</t>
  </si>
  <si>
    <t>Minimize Staff+Wgt2*Backlog+Wgt3*MaxIdle:</t>
  </si>
  <si>
    <t xml:space="preserve"> What'sBest!® 17.0.1.2 (Nov 05, 2021) - Lib.:13.0.4099.318 - 64-bit - Status Report -</t>
  </si>
  <si>
    <t xml:space="preserve">  There are 3 criteria: 1) Staffing costs,  2) Amount of Backlog, 3) Max overstaffing any period.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</si>
</sst>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##############"/>
    <numFmt numFmtId="165" formatCode="mmm\ dd\,\ yyyy"/>
    <numFmt numFmtId="166" formatCode="hh:mm\ AM/PM"/>
    <numFmt numFmtId="167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1" fillId="0" borderId="0" applyNumberFormat="0" applyFont="0" applyFill="0" applyBorder="0" applyAlignment="0">
      <protection locked="0"/>
    </xf>
    <xf numFmtId="0" fontId="1" fillId="3" borderId="0" applyNumberFormat="0" applyBorder="0" applyAlignment="0">
      <protection locked="0"/>
    </xf>
  </cellStyleXfs>
  <cellXfs count="19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2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2" borderId="1" xfId="1" applyFont="1"/>
    <xf numFmtId="0" fontId="4" fillId="0" borderId="0" xfId="0" applyFont="1"/>
    <xf numFmtId="0" fontId="5" fillId="0" borderId="0" xfId="0" applyFont="1"/>
    <xf numFmtId="0" fontId="1" fillId="3" borderId="0" xfId="3">
      <protection locked="0"/>
    </xf>
    <xf numFmtId="0" fontId="7" fillId="0" borderId="0" xfId="0" applyFont="1"/>
    <xf numFmtId="165" fontId="7" fillId="0" borderId="0" xfId="0" applyNumberFormat="1" applyFont="1" applyAlignment="1">
      <alignment horizontal="left"/>
    </xf>
    <xf numFmtId="166" fontId="7" fillId="0" borderId="0" xfId="0" applyNumberFormat="1" applyFont="1" applyAlignment="1">
      <alignment horizontal="left"/>
    </xf>
    <xf numFmtId="0" fontId="8" fillId="0" borderId="0" xfId="0" applyFont="1"/>
    <xf numFmtId="164" fontId="7" fillId="0" borderId="0" xfId="0" applyNumberFormat="1" applyFont="1" applyAlignment="1">
      <alignment horizontal="left"/>
    </xf>
    <xf numFmtId="0" fontId="9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67" fontId="3" fillId="0" borderId="0" xfId="2" applyNumberFormat="1" applyFont="1" applyProtection="1">
      <protection locked="0"/>
    </xf>
    <xf numFmtId="167" fontId="0" fillId="0" borderId="0" xfId="0" applyNumberFormat="1"/>
  </cellXfs>
  <cellStyles count="4">
    <cellStyle name="Adjustable" xfId="2" xr:uid="{33AFB9F3-EC35-43AF-B64D-74921FF27668}"/>
    <cellStyle name="Best" xfId="3" xr:uid="{28F6898C-3AC2-440B-B27A-6BA0C3029B09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30E44-ECA0-497D-AC3D-DA69C43092E6}">
  <dimension ref="A1:C63"/>
  <sheetViews>
    <sheetView showGridLines="0" workbookViewId="0"/>
  </sheetViews>
  <sheetFormatPr defaultRowHeight="15" x14ac:dyDescent="0.25"/>
  <cols>
    <col min="1" max="3" width="30.7109375" customWidth="1"/>
  </cols>
  <sheetData>
    <row r="1" spans="1:3" x14ac:dyDescent="0.25">
      <c r="A1" s="9" t="s">
        <v>77</v>
      </c>
      <c r="B1" s="9"/>
      <c r="C1" s="9"/>
    </row>
    <row r="2" spans="1:3" x14ac:dyDescent="0.25">
      <c r="A2" s="9" t="s">
        <v>13</v>
      </c>
      <c r="B2" s="9"/>
      <c r="C2" s="9"/>
    </row>
    <row r="3" spans="1:3" x14ac:dyDescent="0.25">
      <c r="A3" s="9"/>
      <c r="B3" s="9"/>
      <c r="C3" s="9"/>
    </row>
    <row r="4" spans="1:3" x14ac:dyDescent="0.25">
      <c r="A4" s="9" t="s">
        <v>39</v>
      </c>
      <c r="B4" s="10">
        <v>44559.669907407406</v>
      </c>
      <c r="C4" s="11">
        <v>44559.669907407406</v>
      </c>
    </row>
    <row r="5" spans="1:3" x14ac:dyDescent="0.25">
      <c r="A5" s="9"/>
      <c r="B5" s="9"/>
      <c r="C5" s="9"/>
    </row>
    <row r="6" spans="1:3" x14ac:dyDescent="0.25">
      <c r="A6" s="9"/>
      <c r="B6" s="9"/>
      <c r="C6" s="9"/>
    </row>
    <row r="7" spans="1:3" x14ac:dyDescent="0.25">
      <c r="A7" s="9" t="s">
        <v>14</v>
      </c>
      <c r="B7" s="9"/>
      <c r="C7" s="9"/>
    </row>
    <row r="8" spans="1:3" x14ac:dyDescent="0.25">
      <c r="A8" s="9"/>
      <c r="B8" s="9"/>
      <c r="C8" s="9"/>
    </row>
    <row r="9" spans="1:3" x14ac:dyDescent="0.25">
      <c r="A9" s="9" t="s">
        <v>15</v>
      </c>
      <c r="B9" s="9"/>
      <c r="C9" s="9"/>
    </row>
    <row r="10" spans="1:3" x14ac:dyDescent="0.25">
      <c r="A10" s="9" t="s">
        <v>16</v>
      </c>
      <c r="B10" s="9"/>
      <c r="C10" s="9"/>
    </row>
    <row r="11" spans="1:3" x14ac:dyDescent="0.25">
      <c r="A11" s="9" t="s">
        <v>55</v>
      </c>
      <c r="B11" s="9"/>
      <c r="C11" s="9"/>
    </row>
    <row r="12" spans="1:3" x14ac:dyDescent="0.25">
      <c r="A12" s="9" t="s">
        <v>56</v>
      </c>
      <c r="B12" s="9"/>
      <c r="C12" s="9"/>
    </row>
    <row r="13" spans="1:3" x14ac:dyDescent="0.25">
      <c r="A13" s="9" t="s">
        <v>57</v>
      </c>
      <c r="B13" s="9"/>
      <c r="C13" s="9"/>
    </row>
    <row r="14" spans="1:3" x14ac:dyDescent="0.25">
      <c r="A14" s="9" t="s">
        <v>58</v>
      </c>
      <c r="B14" s="9"/>
      <c r="C14" s="9"/>
    </row>
    <row r="15" spans="1:3" x14ac:dyDescent="0.25">
      <c r="A15" s="9" t="s">
        <v>17</v>
      </c>
      <c r="B15" s="9"/>
      <c r="C15" s="9"/>
    </row>
    <row r="16" spans="1:3" x14ac:dyDescent="0.25">
      <c r="A16" s="9" t="s">
        <v>40</v>
      </c>
      <c r="B16" s="9"/>
      <c r="C16" s="9"/>
    </row>
    <row r="17" spans="1:3" x14ac:dyDescent="0.25">
      <c r="A17" s="9" t="s">
        <v>59</v>
      </c>
      <c r="B17" s="9"/>
      <c r="C17" s="9"/>
    </row>
    <row r="18" spans="1:3" x14ac:dyDescent="0.25">
      <c r="A18" s="9" t="s">
        <v>60</v>
      </c>
      <c r="B18" s="9"/>
      <c r="C18" s="9"/>
    </row>
    <row r="19" spans="1:3" x14ac:dyDescent="0.25">
      <c r="A19" s="9" t="s">
        <v>18</v>
      </c>
      <c r="B19" s="9"/>
      <c r="C19" s="9"/>
    </row>
    <row r="20" spans="1:3" x14ac:dyDescent="0.25">
      <c r="A20" s="9" t="s">
        <v>61</v>
      </c>
      <c r="B20" s="9"/>
      <c r="C20" s="9"/>
    </row>
    <row r="21" spans="1:3" x14ac:dyDescent="0.25">
      <c r="A21" s="9" t="s">
        <v>19</v>
      </c>
      <c r="B21" s="9"/>
      <c r="C21" s="9"/>
    </row>
    <row r="22" spans="1:3" x14ac:dyDescent="0.25">
      <c r="A22" s="9" t="s">
        <v>62</v>
      </c>
      <c r="B22" s="9"/>
      <c r="C22" s="9"/>
    </row>
    <row r="23" spans="1:3" x14ac:dyDescent="0.25">
      <c r="A23" s="9"/>
      <c r="B23" s="9"/>
      <c r="C23" s="9"/>
    </row>
    <row r="24" spans="1:3" x14ac:dyDescent="0.25">
      <c r="A24" s="9" t="s">
        <v>69</v>
      </c>
      <c r="B24" s="9"/>
      <c r="C24" s="9"/>
    </row>
    <row r="25" spans="1:3" x14ac:dyDescent="0.25">
      <c r="A25" s="9" t="s">
        <v>67</v>
      </c>
      <c r="B25" s="9"/>
      <c r="C25" s="9"/>
    </row>
    <row r="26" spans="1:3" x14ac:dyDescent="0.25">
      <c r="A26" s="9" t="s">
        <v>20</v>
      </c>
      <c r="B26" s="9"/>
      <c r="C26" s="9"/>
    </row>
    <row r="27" spans="1:3" x14ac:dyDescent="0.25">
      <c r="A27" s="9" t="s">
        <v>68</v>
      </c>
      <c r="B27" s="9"/>
      <c r="C27" s="9"/>
    </row>
    <row r="28" spans="1:3" x14ac:dyDescent="0.25">
      <c r="A28" s="9"/>
      <c r="B28" s="9"/>
      <c r="C28" s="9"/>
    </row>
    <row r="29" spans="1:3" x14ac:dyDescent="0.25">
      <c r="A29" s="9" t="s">
        <v>21</v>
      </c>
      <c r="B29" s="9" t="s">
        <v>41</v>
      </c>
      <c r="C29" s="9"/>
    </row>
    <row r="30" spans="1:3" x14ac:dyDescent="0.25">
      <c r="A30" s="9"/>
      <c r="B30" s="9"/>
      <c r="C30" s="9"/>
    </row>
    <row r="31" spans="1:3" x14ac:dyDescent="0.25">
      <c r="A31" s="9" t="s">
        <v>22</v>
      </c>
      <c r="B31" s="12" t="s">
        <v>63</v>
      </c>
      <c r="C31" s="9"/>
    </row>
    <row r="32" spans="1:3" x14ac:dyDescent="0.25">
      <c r="A32" s="9"/>
      <c r="B32" s="9"/>
      <c r="C32" s="9"/>
    </row>
    <row r="33" spans="1:3" x14ac:dyDescent="0.25">
      <c r="A33" s="9" t="s">
        <v>23</v>
      </c>
      <c r="B33" s="13">
        <v>29.45</v>
      </c>
      <c r="C33" s="9"/>
    </row>
    <row r="34" spans="1:3" x14ac:dyDescent="0.25">
      <c r="A34" s="9"/>
      <c r="B34" s="9"/>
      <c r="C34" s="9"/>
    </row>
    <row r="35" spans="1:3" x14ac:dyDescent="0.25">
      <c r="A35" s="9" t="s">
        <v>24</v>
      </c>
      <c r="B35" s="13">
        <v>29.45</v>
      </c>
      <c r="C35" s="9"/>
    </row>
    <row r="36" spans="1:3" x14ac:dyDescent="0.25">
      <c r="A36" s="9"/>
      <c r="B36" s="9"/>
      <c r="C36" s="9"/>
    </row>
    <row r="37" spans="1:3" x14ac:dyDescent="0.25">
      <c r="A37" s="9" t="s">
        <v>42</v>
      </c>
      <c r="B37" s="13">
        <v>1E-3</v>
      </c>
      <c r="C37" s="9"/>
    </row>
    <row r="38" spans="1:3" x14ac:dyDescent="0.25">
      <c r="A38" s="9"/>
      <c r="B38" s="9"/>
      <c r="C38" s="9"/>
    </row>
    <row r="39" spans="1:3" x14ac:dyDescent="0.25">
      <c r="A39" s="9" t="s">
        <v>25</v>
      </c>
      <c r="B39" s="13">
        <v>3.5527136788005001E-15</v>
      </c>
      <c r="C39" s="9"/>
    </row>
    <row r="40" spans="1:3" x14ac:dyDescent="0.25">
      <c r="A40" s="9"/>
      <c r="B40" s="9"/>
      <c r="C40" s="9"/>
    </row>
    <row r="41" spans="1:3" x14ac:dyDescent="0.25">
      <c r="A41" s="9" t="s">
        <v>26</v>
      </c>
      <c r="B41" s="9" t="s">
        <v>27</v>
      </c>
      <c r="C41" s="9"/>
    </row>
    <row r="42" spans="1:3" x14ac:dyDescent="0.25">
      <c r="A42" s="9"/>
      <c r="B42" s="9"/>
      <c r="C42" s="9"/>
    </row>
    <row r="43" spans="1:3" x14ac:dyDescent="0.25">
      <c r="A43" s="9" t="s">
        <v>28</v>
      </c>
      <c r="B43" s="9" t="s">
        <v>43</v>
      </c>
      <c r="C43" s="9"/>
    </row>
    <row r="44" spans="1:3" x14ac:dyDescent="0.25">
      <c r="A44" s="9"/>
      <c r="B44" s="9"/>
      <c r="C44" s="9"/>
    </row>
    <row r="45" spans="1:3" x14ac:dyDescent="0.25">
      <c r="A45" s="9" t="s">
        <v>29</v>
      </c>
      <c r="B45" s="13">
        <v>941</v>
      </c>
      <c r="C45" s="9"/>
    </row>
    <row r="46" spans="1:3" x14ac:dyDescent="0.25">
      <c r="A46" s="9"/>
      <c r="B46" s="9"/>
      <c r="C46" s="9"/>
    </row>
    <row r="47" spans="1:3" x14ac:dyDescent="0.25">
      <c r="A47" s="9" t="s">
        <v>30</v>
      </c>
      <c r="B47" s="13">
        <v>21</v>
      </c>
      <c r="C47" s="9"/>
    </row>
    <row r="48" spans="1:3" x14ac:dyDescent="0.25">
      <c r="A48" s="9"/>
      <c r="B48" s="9"/>
      <c r="C48" s="9"/>
    </row>
    <row r="49" spans="1:3" x14ac:dyDescent="0.25">
      <c r="A49" s="9" t="s">
        <v>31</v>
      </c>
      <c r="B49" s="13">
        <v>0</v>
      </c>
      <c r="C49" s="9"/>
    </row>
    <row r="50" spans="1:3" x14ac:dyDescent="0.25">
      <c r="A50" s="9"/>
      <c r="B50" s="9"/>
      <c r="C50" s="9"/>
    </row>
    <row r="51" spans="1:3" x14ac:dyDescent="0.25">
      <c r="A51" s="9" t="s">
        <v>32</v>
      </c>
      <c r="B51" s="9" t="s">
        <v>33</v>
      </c>
      <c r="C51" s="9"/>
    </row>
    <row r="52" spans="1:3" x14ac:dyDescent="0.25">
      <c r="A52" s="9" t="s">
        <v>34</v>
      </c>
      <c r="B52" s="9" t="s">
        <v>33</v>
      </c>
      <c r="C52" s="9"/>
    </row>
    <row r="53" spans="1:3" x14ac:dyDescent="0.25">
      <c r="A53" s="9" t="s">
        <v>35</v>
      </c>
      <c r="B53" s="9" t="s">
        <v>33</v>
      </c>
      <c r="C53" s="9"/>
    </row>
    <row r="54" spans="1:3" x14ac:dyDescent="0.25">
      <c r="A54" s="9" t="s">
        <v>36</v>
      </c>
      <c r="B54" s="9" t="s">
        <v>33</v>
      </c>
      <c r="C54" s="9"/>
    </row>
    <row r="55" spans="1:3" x14ac:dyDescent="0.25">
      <c r="A55" s="9" t="s">
        <v>37</v>
      </c>
      <c r="B55" s="9" t="s">
        <v>33</v>
      </c>
      <c r="C55" s="9"/>
    </row>
    <row r="56" spans="1:3" x14ac:dyDescent="0.25">
      <c r="A56" s="9"/>
      <c r="B56" s="9"/>
      <c r="C56" s="9"/>
    </row>
    <row r="57" spans="1:3" x14ac:dyDescent="0.25">
      <c r="A57" s="9" t="s">
        <v>44</v>
      </c>
      <c r="B57" s="9"/>
      <c r="C57" s="9"/>
    </row>
    <row r="58" spans="1:3" x14ac:dyDescent="0.25">
      <c r="A58" s="9"/>
      <c r="B58" s="9"/>
      <c r="C58" s="9"/>
    </row>
    <row r="59" spans="1:3" x14ac:dyDescent="0.25">
      <c r="A59" s="9" t="s">
        <v>45</v>
      </c>
      <c r="B59" s="9"/>
      <c r="C59" s="9"/>
    </row>
    <row r="60" spans="1:3" x14ac:dyDescent="0.25">
      <c r="A60" s="9" t="s">
        <v>64</v>
      </c>
      <c r="B60" s="9"/>
      <c r="C60" s="9"/>
    </row>
    <row r="61" spans="1:3" x14ac:dyDescent="0.25">
      <c r="A61" s="9" t="s">
        <v>65</v>
      </c>
      <c r="B61" s="9"/>
      <c r="C61" s="9"/>
    </row>
    <row r="62" spans="1:3" x14ac:dyDescent="0.25">
      <c r="A62" s="9"/>
      <c r="B62" s="9"/>
      <c r="C62" s="9"/>
    </row>
    <row r="63" spans="1:3" x14ac:dyDescent="0.25">
      <c r="A63" s="9" t="s">
        <v>38</v>
      </c>
      <c r="B63" s="9"/>
      <c r="C63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249B0-A6CD-438D-A945-6960758F9F24}">
  <dimension ref="A1:K36"/>
  <sheetViews>
    <sheetView tabSelected="1" zoomScale="110" zoomScaleNormal="110" workbookViewId="0">
      <selection activeCell="A7" sqref="A7"/>
    </sheetView>
  </sheetViews>
  <sheetFormatPr defaultRowHeight="15" x14ac:dyDescent="0.25"/>
  <cols>
    <col min="4" max="5" width="10" customWidth="1"/>
    <col min="6" max="6" width="11.140625" customWidth="1"/>
    <col min="7" max="7" width="9.7109375" customWidth="1"/>
    <col min="8" max="8" width="15.5703125" customWidth="1"/>
    <col min="9" max="9" width="6.42578125" customWidth="1"/>
  </cols>
  <sheetData>
    <row r="1" spans="1:11" ht="18.75" x14ac:dyDescent="0.3">
      <c r="A1" s="6" t="s">
        <v>0</v>
      </c>
    </row>
    <row r="2" spans="1:11" ht="15.75" x14ac:dyDescent="0.25">
      <c r="A2" s="7" t="s">
        <v>66</v>
      </c>
    </row>
    <row r="3" spans="1:11" ht="15.75" x14ac:dyDescent="0.25">
      <c r="A3" s="7" t="s">
        <v>46</v>
      </c>
    </row>
    <row r="4" spans="1:11" ht="15.75" x14ac:dyDescent="0.25">
      <c r="A4" s="7" t="s">
        <v>47</v>
      </c>
    </row>
    <row r="5" spans="1:11" ht="15.75" x14ac:dyDescent="0.25">
      <c r="A5" s="7" t="s">
        <v>48</v>
      </c>
    </row>
    <row r="6" spans="1:11" ht="15.75" x14ac:dyDescent="0.25">
      <c r="A6" s="7" t="s">
        <v>6</v>
      </c>
    </row>
    <row r="7" spans="1:11" ht="15.75" x14ac:dyDescent="0.25">
      <c r="A7" s="7" t="s">
        <v>78</v>
      </c>
      <c r="K7" s="1" t="s">
        <v>71</v>
      </c>
    </row>
    <row r="8" spans="1:11" x14ac:dyDescent="0.25">
      <c r="E8" s="1" t="s">
        <v>76</v>
      </c>
      <c r="F8" s="8">
        <f>C9+H9*F9+K9*J9</f>
        <v>29.449999999999996</v>
      </c>
      <c r="H8" s="2" t="s">
        <v>70</v>
      </c>
      <c r="J8" s="2" t="s">
        <v>52</v>
      </c>
      <c r="K8" s="2" t="s">
        <v>53</v>
      </c>
    </row>
    <row r="9" spans="1:11" x14ac:dyDescent="0.25">
      <c r="B9" s="1" t="s">
        <v>10</v>
      </c>
      <c r="C9">
        <f>SUM(C13:C36)</f>
        <v>29</v>
      </c>
      <c r="E9" s="1" t="s">
        <v>11</v>
      </c>
      <c r="F9">
        <f>SUM(F13:F36)</f>
        <v>0.39999999999999414</v>
      </c>
      <c r="H9" s="5">
        <v>0.5</v>
      </c>
      <c r="J9" s="3">
        <v>2.5</v>
      </c>
      <c r="K9" s="5">
        <v>0.1</v>
      </c>
    </row>
    <row r="10" spans="1:11" x14ac:dyDescent="0.25">
      <c r="A10" s="14" t="s">
        <v>72</v>
      </c>
    </row>
    <row r="11" spans="1:11" x14ac:dyDescent="0.25">
      <c r="A11" s="1"/>
      <c r="B11" t="s">
        <v>2</v>
      </c>
      <c r="C11" s="1" t="s">
        <v>7</v>
      </c>
      <c r="D11" s="1" t="s">
        <v>4</v>
      </c>
      <c r="E11" s="1" t="s">
        <v>74</v>
      </c>
      <c r="F11" s="1" t="s">
        <v>73</v>
      </c>
      <c r="G11" s="1" t="s">
        <v>9</v>
      </c>
      <c r="H11" s="15" t="s">
        <v>49</v>
      </c>
      <c r="I11" s="1" t="s">
        <v>51</v>
      </c>
      <c r="J11" s="1" t="s">
        <v>53</v>
      </c>
    </row>
    <row r="12" spans="1:11" x14ac:dyDescent="0.25">
      <c r="A12" s="2" t="s">
        <v>1</v>
      </c>
      <c r="B12" s="2" t="s">
        <v>3</v>
      </c>
      <c r="C12" s="2" t="s">
        <v>12</v>
      </c>
      <c r="D12" s="2" t="s">
        <v>5</v>
      </c>
      <c r="E12" s="2" t="s">
        <v>75</v>
      </c>
      <c r="F12" s="2" t="s">
        <v>8</v>
      </c>
      <c r="G12" s="2" t="s">
        <v>4</v>
      </c>
      <c r="H12" s="16" t="s">
        <v>50</v>
      </c>
      <c r="I12" s="2" t="s">
        <v>5</v>
      </c>
      <c r="J12" s="2" t="s">
        <v>54</v>
      </c>
    </row>
    <row r="13" spans="1:11" x14ac:dyDescent="0.25">
      <c r="A13" s="5">
        <v>1</v>
      </c>
      <c r="B13" s="5">
        <v>2.2000000000000002</v>
      </c>
      <c r="C13" s="3">
        <v>0</v>
      </c>
      <c r="D13">
        <f>SUM(C$13:C13)+SUM(C30:C$36)</f>
        <v>3</v>
      </c>
      <c r="E13" s="3">
        <v>2.2000000000000002</v>
      </c>
      <c r="F13" s="17">
        <v>0</v>
      </c>
      <c r="G13" s="4" t="str">
        <f>[1]!WB(E13,"&lt;=",D13)</f>
        <v>&lt;=</v>
      </c>
      <c r="H13" s="4" t="str">
        <f>[1]!WB(F13,"=",F36+B13-E13)</f>
        <v>=</v>
      </c>
      <c r="I13" s="18">
        <f>D13-E13</f>
        <v>0.79999999999999982</v>
      </c>
      <c r="J13" s="4" t="str">
        <f>[1]!WB(J$9,"&gt;=",I13)</f>
        <v>&gt;=</v>
      </c>
    </row>
    <row r="14" spans="1:11" x14ac:dyDescent="0.25">
      <c r="A14" s="5">
        <f>1+A13</f>
        <v>2</v>
      </c>
      <c r="B14" s="5">
        <v>3.1</v>
      </c>
      <c r="C14" s="3">
        <v>1</v>
      </c>
      <c r="D14">
        <f>SUM(C$13:C14)+SUM(C31:C$36)</f>
        <v>3</v>
      </c>
      <c r="E14" s="3">
        <v>3.0000000000000031</v>
      </c>
      <c r="F14" s="17">
        <v>9.999999999999698E-2</v>
      </c>
      <c r="G14" s="4" t="str">
        <f>[1]!WB(E14,"&lt;=",D14)</f>
        <v>=&lt;=</v>
      </c>
      <c r="H14" s="4" t="str">
        <f>[1]!WB(F14,"=",F13+B14-E14)</f>
        <v>=</v>
      </c>
      <c r="I14" s="18">
        <f t="shared" ref="I14:I36" si="0">D14-E14</f>
        <v>0</v>
      </c>
      <c r="J14" s="4" t="str">
        <f>[1]!WB(J$9,"&gt;=",I14)</f>
        <v>&gt;=</v>
      </c>
    </row>
    <row r="15" spans="1:11" x14ac:dyDescent="0.25">
      <c r="A15" s="5">
        <f t="shared" ref="A15:A36" si="1">1+A14</f>
        <v>3</v>
      </c>
      <c r="B15" s="5">
        <v>3.9</v>
      </c>
      <c r="C15" s="3">
        <v>1</v>
      </c>
      <c r="D15">
        <f>SUM(C$13:C15)+SUM(C32:C$36)</f>
        <v>4</v>
      </c>
      <c r="E15" s="3">
        <v>3.9999999999999969</v>
      </c>
      <c r="F15" s="17">
        <v>0</v>
      </c>
      <c r="G15" s="4" t="str">
        <f>[1]!WB(E15,"&lt;=",D15)</f>
        <v>=&lt;=</v>
      </c>
      <c r="H15" s="4" t="str">
        <f>[1]!WB(F15,"=",F14+B15-E15)</f>
        <v>=</v>
      </c>
      <c r="I15" s="18">
        <f t="shared" si="0"/>
        <v>0</v>
      </c>
      <c r="J15" s="4" t="str">
        <f>[1]!WB(J$9,"&gt;=",I15)</f>
        <v>&gt;=</v>
      </c>
    </row>
    <row r="16" spans="1:11" x14ac:dyDescent="0.25">
      <c r="A16" s="5">
        <f t="shared" si="1"/>
        <v>4</v>
      </c>
      <c r="B16" s="5">
        <v>3.8</v>
      </c>
      <c r="C16" s="3">
        <v>2</v>
      </c>
      <c r="D16">
        <f>SUM(C$13:C16)+SUM(C33:C$36)</f>
        <v>6</v>
      </c>
      <c r="E16" s="3">
        <v>3.8</v>
      </c>
      <c r="F16" s="17">
        <v>0</v>
      </c>
      <c r="G16" s="4" t="str">
        <f>[1]!WB(E16,"&lt;=",D16)</f>
        <v>&lt;=</v>
      </c>
      <c r="H16" s="4" t="str">
        <f>[1]!WB(F16,"=",F15+B16-E16)</f>
        <v>=</v>
      </c>
      <c r="I16" s="18">
        <f t="shared" si="0"/>
        <v>2.2000000000000002</v>
      </c>
      <c r="J16" s="4" t="str">
        <f>[1]!WB(J$9,"&gt;=",I16)</f>
        <v>&gt;=</v>
      </c>
    </row>
    <row r="17" spans="1:10" x14ac:dyDescent="0.25">
      <c r="A17" s="5">
        <f t="shared" si="1"/>
        <v>5</v>
      </c>
      <c r="B17" s="5">
        <v>4</v>
      </c>
      <c r="C17" s="3">
        <v>0</v>
      </c>
      <c r="D17">
        <f>SUM(C$13:C17)+SUM(C34:C$36)</f>
        <v>6</v>
      </c>
      <c r="E17" s="3">
        <v>4</v>
      </c>
      <c r="F17" s="17">
        <v>0</v>
      </c>
      <c r="G17" s="4" t="str">
        <f>[1]!WB(E17,"&lt;=",D17)</f>
        <v>&lt;=</v>
      </c>
      <c r="H17" s="4" t="str">
        <f>[1]!WB(F17,"=",F16+B17-E17)</f>
        <v>=</v>
      </c>
      <c r="I17" s="18">
        <f t="shared" si="0"/>
        <v>2</v>
      </c>
      <c r="J17" s="4" t="str">
        <f>[1]!WB(J$9,"&gt;=",I17)</f>
        <v>&gt;=</v>
      </c>
    </row>
    <row r="18" spans="1:10" x14ac:dyDescent="0.25">
      <c r="A18" s="5">
        <f t="shared" si="1"/>
        <v>6</v>
      </c>
      <c r="B18" s="5">
        <v>4.2</v>
      </c>
      <c r="C18" s="3">
        <v>0</v>
      </c>
      <c r="D18">
        <f>SUM(C$13:C18)+SUM(C35:C$36)</f>
        <v>6</v>
      </c>
      <c r="E18" s="3">
        <v>4.2</v>
      </c>
      <c r="F18" s="17">
        <v>0</v>
      </c>
      <c r="G18" s="4" t="str">
        <f>[1]!WB(E18,"&lt;=",D18)</f>
        <v>&lt;=</v>
      </c>
      <c r="H18" s="4" t="str">
        <f>[1]!WB(F18,"=",F17+B18-E18)</f>
        <v>=</v>
      </c>
      <c r="I18" s="18">
        <f t="shared" si="0"/>
        <v>1.7999999999999998</v>
      </c>
      <c r="J18" s="4" t="str">
        <f>[1]!WB(J$9,"&gt;=",I18)</f>
        <v>&gt;=</v>
      </c>
    </row>
    <row r="19" spans="1:10" x14ac:dyDescent="0.25">
      <c r="A19" s="5">
        <f t="shared" si="1"/>
        <v>7</v>
      </c>
      <c r="B19" s="5">
        <v>5.9</v>
      </c>
      <c r="C19" s="3">
        <v>0</v>
      </c>
      <c r="D19">
        <f>SUM(C$13:C19)+SUM(C36:C$36)</f>
        <v>6</v>
      </c>
      <c r="E19" s="3">
        <v>5.9</v>
      </c>
      <c r="F19" s="17">
        <v>0</v>
      </c>
      <c r="G19" s="4" t="str">
        <f>[1]!WB(E19,"&lt;=",D19)</f>
        <v>&lt;=</v>
      </c>
      <c r="H19" s="4" t="str">
        <f>[1]!WB(F19,"=",F18+B19-E19)</f>
        <v>=</v>
      </c>
      <c r="I19" s="18">
        <f t="shared" si="0"/>
        <v>9.9999999999999645E-2</v>
      </c>
      <c r="J19" s="4" t="str">
        <f>[1]!WB(J$9,"&gt;=",I19)</f>
        <v>&gt;=</v>
      </c>
    </row>
    <row r="20" spans="1:10" x14ac:dyDescent="0.25">
      <c r="A20" s="5">
        <f>1+A19</f>
        <v>8</v>
      </c>
      <c r="B20" s="5">
        <v>8.3000000000000007</v>
      </c>
      <c r="C20" s="3">
        <v>6</v>
      </c>
      <c r="D20">
        <f>SUM(C13:C20)</f>
        <v>10</v>
      </c>
      <c r="E20" s="3">
        <v>8.3000000000000007</v>
      </c>
      <c r="F20" s="17">
        <v>0</v>
      </c>
      <c r="G20" s="4" t="str">
        <f>[1]!WB(E20,"&lt;=",D20)</f>
        <v>&lt;=</v>
      </c>
      <c r="H20" s="4" t="str">
        <f>[1]!WB(F20,"=",F19+B20-E20)</f>
        <v>=</v>
      </c>
      <c r="I20" s="18">
        <f t="shared" si="0"/>
        <v>1.6999999999999993</v>
      </c>
      <c r="J20" s="4" t="str">
        <f>[1]!WB(J$9,"&gt;=",I20)</f>
        <v>&gt;=</v>
      </c>
    </row>
    <row r="21" spans="1:10" x14ac:dyDescent="0.25">
      <c r="A21" s="5">
        <f t="shared" si="1"/>
        <v>9</v>
      </c>
      <c r="B21" s="5">
        <v>9.6</v>
      </c>
      <c r="C21" s="3">
        <v>0</v>
      </c>
      <c r="D21">
        <f t="shared" ref="D21:D36" si="2">SUM(C14:C21)</f>
        <v>10</v>
      </c>
      <c r="E21" s="3">
        <v>9.6</v>
      </c>
      <c r="F21" s="17">
        <v>0</v>
      </c>
      <c r="G21" s="4" t="str">
        <f>[1]!WB(E21,"&lt;=",D21)</f>
        <v>&lt;=</v>
      </c>
      <c r="H21" s="4" t="str">
        <f>[1]!WB(F21,"=",F20+B21-E21)</f>
        <v>=</v>
      </c>
      <c r="I21" s="18">
        <f t="shared" si="0"/>
        <v>0.40000000000000036</v>
      </c>
      <c r="J21" s="4" t="str">
        <f>[1]!WB(J$9,"&gt;=",I21)</f>
        <v>&gt;=</v>
      </c>
    </row>
    <row r="22" spans="1:10" x14ac:dyDescent="0.25">
      <c r="A22" s="5">
        <f t="shared" si="1"/>
        <v>10</v>
      </c>
      <c r="B22" s="5">
        <v>11</v>
      </c>
      <c r="C22" s="3">
        <v>2</v>
      </c>
      <c r="D22">
        <f t="shared" si="2"/>
        <v>11</v>
      </c>
      <c r="E22" s="3">
        <v>11</v>
      </c>
      <c r="F22" s="17">
        <v>0</v>
      </c>
      <c r="G22" s="4" t="str">
        <f>[1]!WB(E22,"&lt;=",D22)</f>
        <v>=&lt;=</v>
      </c>
      <c r="H22" s="4" t="str">
        <f>[1]!WB(F22,"=",F21+B22-E22)</f>
        <v>=</v>
      </c>
      <c r="I22" s="18">
        <f t="shared" si="0"/>
        <v>0</v>
      </c>
      <c r="J22" s="4" t="str">
        <f>[1]!WB(J$9,"&gt;=",I22)</f>
        <v>&gt;=</v>
      </c>
    </row>
    <row r="23" spans="1:10" x14ac:dyDescent="0.25">
      <c r="A23" s="5">
        <f t="shared" si="1"/>
        <v>11</v>
      </c>
      <c r="B23" s="5">
        <v>13.3</v>
      </c>
      <c r="C23" s="3">
        <v>3</v>
      </c>
      <c r="D23">
        <f t="shared" si="2"/>
        <v>13</v>
      </c>
      <c r="E23" s="3">
        <v>13.000000000000004</v>
      </c>
      <c r="F23" s="17">
        <v>0.29999999999999716</v>
      </c>
      <c r="G23" s="4" t="str">
        <f>[1]!WB(E23,"&lt;=",D23)</f>
        <v>=&lt;=</v>
      </c>
      <c r="H23" s="4" t="str">
        <f>[1]!WB(F23,"=",F22+B23-E23)</f>
        <v>=</v>
      </c>
      <c r="I23" s="18">
        <f t="shared" si="0"/>
        <v>0</v>
      </c>
      <c r="J23" s="4" t="str">
        <f>[1]!WB(J$9,"&gt;=",I23)</f>
        <v>&gt;=</v>
      </c>
    </row>
    <row r="24" spans="1:10" x14ac:dyDescent="0.25">
      <c r="A24" s="5">
        <f t="shared" si="1"/>
        <v>12</v>
      </c>
      <c r="B24" s="5">
        <v>13.1</v>
      </c>
      <c r="C24" s="3">
        <v>4</v>
      </c>
      <c r="D24">
        <f t="shared" si="2"/>
        <v>15</v>
      </c>
      <c r="E24" s="3">
        <v>13.399999999999997</v>
      </c>
      <c r="F24" s="17">
        <v>0</v>
      </c>
      <c r="G24" s="4" t="str">
        <f>[1]!WB(E24,"&lt;=",D24)</f>
        <v>&lt;=</v>
      </c>
      <c r="H24" s="4" t="str">
        <f>[1]!WB(F24,"=",F23+B24-E24)</f>
        <v>=</v>
      </c>
      <c r="I24" s="18">
        <f t="shared" si="0"/>
        <v>1.6000000000000032</v>
      </c>
      <c r="J24" s="4" t="str">
        <f>[1]!WB(J$9,"&gt;=",I24)</f>
        <v>&gt;=</v>
      </c>
    </row>
    <row r="25" spans="1:10" x14ac:dyDescent="0.25">
      <c r="A25" s="5">
        <f t="shared" si="1"/>
        <v>13</v>
      </c>
      <c r="B25" s="5">
        <v>15.7</v>
      </c>
      <c r="C25" s="3">
        <v>1</v>
      </c>
      <c r="D25">
        <f t="shared" si="2"/>
        <v>16</v>
      </c>
      <c r="E25" s="3">
        <v>15.7</v>
      </c>
      <c r="F25" s="17">
        <v>0</v>
      </c>
      <c r="G25" s="4" t="str">
        <f>[1]!WB(E25,"&lt;=",D25)</f>
        <v>&lt;=</v>
      </c>
      <c r="H25" s="4" t="str">
        <f>[1]!WB(F25,"=",F24+B25-E25)</f>
        <v>=</v>
      </c>
      <c r="I25" s="18">
        <f t="shared" si="0"/>
        <v>0.30000000000000071</v>
      </c>
      <c r="J25" s="4" t="str">
        <f>[1]!WB(J$9,"&gt;=",I25)</f>
        <v>&gt;=</v>
      </c>
    </row>
    <row r="26" spans="1:10" x14ac:dyDescent="0.25">
      <c r="A26" s="5">
        <f t="shared" si="1"/>
        <v>14</v>
      </c>
      <c r="B26" s="5">
        <v>17.100000000000001</v>
      </c>
      <c r="C26" s="3">
        <v>3</v>
      </c>
      <c r="D26">
        <f t="shared" si="2"/>
        <v>19</v>
      </c>
      <c r="E26" s="3">
        <v>17.100000000000001</v>
      </c>
      <c r="F26" s="17">
        <v>0</v>
      </c>
      <c r="G26" s="4" t="str">
        <f>[1]!WB(E26,"&lt;=",D26)</f>
        <v>&lt;=</v>
      </c>
      <c r="H26" s="4" t="str">
        <f>[1]!WB(F26,"=",F25+B26-E26)</f>
        <v>=</v>
      </c>
      <c r="I26" s="18">
        <f t="shared" si="0"/>
        <v>1.8999999999999986</v>
      </c>
      <c r="J26" s="4" t="str">
        <f>[1]!WB(J$9,"&gt;=",I26)</f>
        <v>&gt;=</v>
      </c>
    </row>
    <row r="27" spans="1:10" x14ac:dyDescent="0.25">
      <c r="A27" s="5">
        <f t="shared" si="1"/>
        <v>15</v>
      </c>
      <c r="B27" s="5">
        <v>18.600000000000001</v>
      </c>
      <c r="C27" s="3">
        <v>1</v>
      </c>
      <c r="D27">
        <f t="shared" si="2"/>
        <v>20</v>
      </c>
      <c r="E27" s="3">
        <v>18.600000000000001</v>
      </c>
      <c r="F27" s="17">
        <v>0</v>
      </c>
      <c r="G27" s="4" t="str">
        <f>[1]!WB(E27,"&lt;=",D27)</f>
        <v>&lt;=</v>
      </c>
      <c r="H27" s="4" t="str">
        <f>[1]!WB(F27,"=",F26+B27-E27)</f>
        <v>=</v>
      </c>
      <c r="I27" s="18">
        <f t="shared" si="0"/>
        <v>1.3999999999999986</v>
      </c>
      <c r="J27" s="4" t="str">
        <f>[1]!WB(J$9,"&gt;=",I27)</f>
        <v>&gt;=</v>
      </c>
    </row>
    <row r="28" spans="1:10" x14ac:dyDescent="0.25">
      <c r="A28" s="5">
        <f t="shared" si="1"/>
        <v>16</v>
      </c>
      <c r="B28" s="5">
        <v>14.2</v>
      </c>
      <c r="C28" s="3">
        <v>2</v>
      </c>
      <c r="D28">
        <f t="shared" si="2"/>
        <v>16</v>
      </c>
      <c r="E28" s="3">
        <v>14.2</v>
      </c>
      <c r="F28" s="17">
        <v>0</v>
      </c>
      <c r="G28" s="4" t="str">
        <f>[1]!WB(E28,"&lt;=",D28)</f>
        <v>&lt;=</v>
      </c>
      <c r="H28" s="4" t="str">
        <f>[1]!WB(F28,"=",F27+B28-E28)</f>
        <v>=</v>
      </c>
      <c r="I28" s="18">
        <f t="shared" si="0"/>
        <v>1.8000000000000007</v>
      </c>
      <c r="J28" s="4" t="str">
        <f>[1]!WB(J$9,"&gt;=",I28)</f>
        <v>&gt;=</v>
      </c>
    </row>
    <row r="29" spans="1:10" x14ac:dyDescent="0.25">
      <c r="A29" s="5">
        <f t="shared" si="1"/>
        <v>17</v>
      </c>
      <c r="B29" s="5">
        <v>15.4</v>
      </c>
      <c r="C29" s="3">
        <v>0</v>
      </c>
      <c r="D29">
        <f t="shared" si="2"/>
        <v>16</v>
      </c>
      <c r="E29" s="3">
        <v>15.4</v>
      </c>
      <c r="F29" s="17">
        <v>0</v>
      </c>
      <c r="G29" s="4" t="str">
        <f>[1]!WB(E29,"&lt;=",D29)</f>
        <v>&lt;=</v>
      </c>
      <c r="H29" s="4" t="str">
        <f>[1]!WB(F29,"=",F28+B29-E29)</f>
        <v>=</v>
      </c>
      <c r="I29" s="18">
        <f t="shared" si="0"/>
        <v>0.59999999999999964</v>
      </c>
      <c r="J29" s="4" t="str">
        <f>[1]!WB(J$9,"&gt;=",I29)</f>
        <v>&gt;=</v>
      </c>
    </row>
    <row r="30" spans="1:10" x14ac:dyDescent="0.25">
      <c r="A30" s="5">
        <f t="shared" si="1"/>
        <v>18</v>
      </c>
      <c r="B30" s="5">
        <v>14.8</v>
      </c>
      <c r="C30" s="3">
        <v>1</v>
      </c>
      <c r="D30">
        <f t="shared" si="2"/>
        <v>15</v>
      </c>
      <c r="E30" s="3">
        <v>14.8</v>
      </c>
      <c r="F30" s="17">
        <v>0</v>
      </c>
      <c r="G30" s="4" t="str">
        <f>[1]!WB(E30,"&lt;=",D30)</f>
        <v>&lt;=</v>
      </c>
      <c r="H30" s="4" t="str">
        <f>[1]!WB(F30,"=",F29+B30-E30)</f>
        <v>=</v>
      </c>
      <c r="I30" s="18">
        <f t="shared" si="0"/>
        <v>0.19999999999999929</v>
      </c>
      <c r="J30" s="4" t="str">
        <f>[1]!WB(J$9,"&gt;=",I30)</f>
        <v>&gt;=</v>
      </c>
    </row>
    <row r="31" spans="1:10" x14ac:dyDescent="0.25">
      <c r="A31" s="5">
        <f t="shared" si="1"/>
        <v>19</v>
      </c>
      <c r="B31" s="5">
        <v>11.9</v>
      </c>
      <c r="C31" s="3">
        <v>0</v>
      </c>
      <c r="D31">
        <f t="shared" si="2"/>
        <v>12</v>
      </c>
      <c r="E31" s="3">
        <v>11.9</v>
      </c>
      <c r="F31" s="17">
        <v>0</v>
      </c>
      <c r="G31" s="4" t="str">
        <f>[1]!WB(E31,"&lt;=",D31)</f>
        <v>&lt;=</v>
      </c>
      <c r="H31" s="4" t="str">
        <f>[1]!WB(F31,"=",F30+B31-E31)</f>
        <v>=</v>
      </c>
      <c r="I31" s="18">
        <f t="shared" si="0"/>
        <v>9.9999999999999645E-2</v>
      </c>
      <c r="J31" s="4" t="str">
        <f>[1]!WB(J$9,"&gt;=",I31)</f>
        <v>&gt;=</v>
      </c>
    </row>
    <row r="32" spans="1:10" x14ac:dyDescent="0.25">
      <c r="A32" s="5">
        <f t="shared" si="1"/>
        <v>20</v>
      </c>
      <c r="B32" s="5">
        <v>7.2</v>
      </c>
      <c r="C32" s="3">
        <v>0</v>
      </c>
      <c r="D32">
        <f t="shared" si="2"/>
        <v>8</v>
      </c>
      <c r="E32" s="3">
        <v>7.2</v>
      </c>
      <c r="F32" s="17">
        <v>0</v>
      </c>
      <c r="G32" s="4" t="str">
        <f>[1]!WB(E32,"&lt;=",D32)</f>
        <v>&lt;=</v>
      </c>
      <c r="H32" s="4" t="str">
        <f>[1]!WB(F32,"=",F31+B32-E32)</f>
        <v>=</v>
      </c>
      <c r="I32" s="18">
        <f t="shared" si="0"/>
        <v>0.79999999999999982</v>
      </c>
      <c r="J32" s="4" t="str">
        <f>[1]!WB(J$9,"&gt;=",I32)</f>
        <v>&gt;=</v>
      </c>
    </row>
    <row r="33" spans="1:10" x14ac:dyDescent="0.25">
      <c r="A33" s="5">
        <f t="shared" si="1"/>
        <v>21</v>
      </c>
      <c r="B33" s="5">
        <v>6.2</v>
      </c>
      <c r="C33" s="3">
        <v>0</v>
      </c>
      <c r="D33">
        <f t="shared" si="2"/>
        <v>7</v>
      </c>
      <c r="E33" s="3">
        <v>6.2</v>
      </c>
      <c r="F33" s="17">
        <v>0</v>
      </c>
      <c r="G33" s="4" t="str">
        <f>[1]!WB(E33,"&lt;=",D33)</f>
        <v>&lt;=</v>
      </c>
      <c r="H33" s="4" t="str">
        <f>[1]!WB(F33,"=",F32+B33-E33)</f>
        <v>=</v>
      </c>
      <c r="I33" s="18">
        <f t="shared" si="0"/>
        <v>0.79999999999999982</v>
      </c>
      <c r="J33" s="4" t="str">
        <f>[1]!WB(J$9,"&gt;=",I33)</f>
        <v>&gt;=</v>
      </c>
    </row>
    <row r="34" spans="1:10" x14ac:dyDescent="0.25">
      <c r="A34" s="5">
        <f t="shared" si="1"/>
        <v>22</v>
      </c>
      <c r="B34" s="5">
        <v>3.1</v>
      </c>
      <c r="C34" s="3">
        <v>0</v>
      </c>
      <c r="D34">
        <f t="shared" si="2"/>
        <v>4</v>
      </c>
      <c r="E34" s="3">
        <v>3.1</v>
      </c>
      <c r="F34" s="17">
        <v>0</v>
      </c>
      <c r="G34" s="4" t="str">
        <f>[1]!WB(E34,"&lt;=",D34)</f>
        <v>&lt;=</v>
      </c>
      <c r="H34" s="4" t="str">
        <f>[1]!WB(F34,"=",F33+B34-E34)</f>
        <v>=</v>
      </c>
      <c r="I34" s="18">
        <f t="shared" si="0"/>
        <v>0.89999999999999991</v>
      </c>
      <c r="J34" s="4" t="str">
        <f>[1]!WB(J$9,"&gt;=",I34)</f>
        <v>&gt;=</v>
      </c>
    </row>
    <row r="35" spans="1:10" x14ac:dyDescent="0.25">
      <c r="A35" s="5">
        <f t="shared" si="1"/>
        <v>23</v>
      </c>
      <c r="B35" s="5">
        <v>1.1000000000000001</v>
      </c>
      <c r="C35" s="3">
        <v>0</v>
      </c>
      <c r="D35">
        <f t="shared" si="2"/>
        <v>3</v>
      </c>
      <c r="E35" s="3">
        <v>1.1000000000000001</v>
      </c>
      <c r="F35" s="17">
        <v>0</v>
      </c>
      <c r="G35" s="4" t="str">
        <f>[1]!WB(E35,"&lt;=",D35)</f>
        <v>&lt;=</v>
      </c>
      <c r="H35" s="4" t="str">
        <f>[1]!WB(F35,"=",F34+B35-E35)</f>
        <v>=</v>
      </c>
      <c r="I35" s="18">
        <f t="shared" si="0"/>
        <v>1.9</v>
      </c>
      <c r="J35" s="4" t="str">
        <f>[1]!WB(J$9,"&gt;=",I35)</f>
        <v>&gt;=</v>
      </c>
    </row>
    <row r="36" spans="1:10" x14ac:dyDescent="0.25">
      <c r="A36" s="5">
        <f t="shared" si="1"/>
        <v>24</v>
      </c>
      <c r="B36" s="5">
        <v>0.5</v>
      </c>
      <c r="C36" s="3">
        <v>2</v>
      </c>
      <c r="D36">
        <f t="shared" si="2"/>
        <v>3</v>
      </c>
      <c r="E36" s="3">
        <v>0.5</v>
      </c>
      <c r="F36" s="17">
        <v>0</v>
      </c>
      <c r="G36" s="4" t="str">
        <f>[1]!WB(E36,"&lt;=",D36)</f>
        <v>&lt;=</v>
      </c>
      <c r="H36" s="4" t="str">
        <f>[1]!WB(F36,"=",F35+B36-E36)</f>
        <v>=</v>
      </c>
      <c r="I36" s="18">
        <f t="shared" si="0"/>
        <v>2.5</v>
      </c>
      <c r="J36" s="4" t="str">
        <f>[1]!WB(J$9,"&gt;=",I36)</f>
        <v>=&gt;=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WB! Status</vt:lpstr>
      <vt:lpstr>Model</vt:lpstr>
      <vt:lpstr>WBINTRange0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Stéphane François</cp:lastModifiedBy>
  <dcterms:created xsi:type="dcterms:W3CDTF">2021-12-18T16:15:54Z</dcterms:created>
  <dcterms:modified xsi:type="dcterms:W3CDTF">2021-12-30T16:08:49Z</dcterms:modified>
</cp:coreProperties>
</file>