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2EB13307-2AC8-4D86-A544-5BF096E639A9}" xr6:coauthVersionLast="45" xr6:coauthVersionMax="45" xr10:uidLastSave="{00000000-0000-0000-0000-000000000000}"/>
  <bookViews>
    <workbookView xWindow="2340" yWindow="2340" windowWidth="18900" windowHeight="11370" activeTab="1" xr2:uid="{00000000-000D-0000-FFFF-FFFF00000000}"/>
  </bookViews>
  <sheets>
    <sheet name="WB! Status" sheetId="22" r:id="rId1"/>
    <sheet name="Model" sheetId="1" r:id="rId2"/>
    <sheet name="Notes" sheetId="23" r:id="rId3"/>
  </sheets>
  <externalReferences>
    <externalReference r:id="rId4"/>
  </externalReferences>
  <definedNames>
    <definedName name="WBBINpick">Model!$C$14:$C$37</definedName>
    <definedName name="WBGLOBAL">1</definedName>
    <definedName name="WBGOLINDEG">3</definedName>
    <definedName name="WBLINEAR">3</definedName>
    <definedName name="WBMIN">Model!$H$9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7" i="1" l="1"/>
  <c r="H37" i="1" s="1"/>
  <c r="G14" i="1"/>
  <c r="H14" i="1" s="1"/>
  <c r="G15" i="1"/>
  <c r="G16" i="1"/>
  <c r="H16" i="1" s="1"/>
  <c r="G17" i="1"/>
  <c r="G18" i="1"/>
  <c r="H18" i="1" s="1"/>
  <c r="G19" i="1"/>
  <c r="H19" i="1" s="1"/>
  <c r="G20" i="1"/>
  <c r="H20" i="1" s="1"/>
  <c r="G21" i="1"/>
  <c r="H21" i="1" s="1"/>
  <c r="G22" i="1"/>
  <c r="H22" i="1" s="1"/>
  <c r="G23" i="1"/>
  <c r="G24" i="1"/>
  <c r="H24" i="1" s="1"/>
  <c r="G25" i="1"/>
  <c r="H25" i="1" s="1"/>
  <c r="G26" i="1"/>
  <c r="H26" i="1" s="1"/>
  <c r="G27" i="1"/>
  <c r="H27" i="1" s="1"/>
  <c r="G28" i="1"/>
  <c r="G29" i="1"/>
  <c r="H29" i="1" s="1"/>
  <c r="G30" i="1"/>
  <c r="G31" i="1"/>
  <c r="G32" i="1"/>
  <c r="H32" i="1" s="1"/>
  <c r="G33" i="1"/>
  <c r="H33" i="1" s="1"/>
  <c r="G34" i="1"/>
  <c r="H34" i="1" s="1"/>
  <c r="G35" i="1"/>
  <c r="H35" i="1" s="1"/>
  <c r="G36" i="1"/>
  <c r="H36" i="1" s="1"/>
  <c r="H31" i="1"/>
  <c r="H30" i="1"/>
  <c r="H28" i="1"/>
  <c r="H23" i="1"/>
  <c r="H17" i="1"/>
  <c r="H15" i="1"/>
  <c r="C9" i="1"/>
  <c r="B15" i="1"/>
  <c r="B16" i="1"/>
  <c r="B17" i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D9" i="1"/>
  <c r="G39" i="1" l="1"/>
  <c r="H9" i="1"/>
  <c r="J20" i="1"/>
  <c r="J36" i="1"/>
  <c r="J15" i="1"/>
  <c r="J34" i="1"/>
  <c r="J22" i="1"/>
  <c r="J16" i="1"/>
  <c r="J33" i="1"/>
  <c r="J17" i="1"/>
  <c r="J26" i="1"/>
  <c r="J31" i="1"/>
  <c r="J18" i="1"/>
  <c r="J30" i="1"/>
  <c r="J24" i="1"/>
  <c r="J27" i="1"/>
  <c r="J29" i="1"/>
  <c r="J21" i="1"/>
  <c r="J35" i="1"/>
  <c r="J28" i="1"/>
  <c r="J32" i="1"/>
  <c r="J37" i="1"/>
  <c r="J19" i="1"/>
  <c r="J25" i="1"/>
  <c r="J14" i="1"/>
  <c r="J23" i="1"/>
</calcChain>
</file>

<file path=xl/sharedStrings.xml><?xml version="1.0" encoding="utf-8"?>
<sst xmlns="http://schemas.openxmlformats.org/spreadsheetml/2006/main" count="92" uniqueCount="84">
  <si>
    <t>Hour</t>
  </si>
  <si>
    <t>Arriving</t>
  </si>
  <si>
    <t>Orders</t>
  </si>
  <si>
    <t>Do a</t>
  </si>
  <si>
    <t>Order</t>
  </si>
  <si>
    <t>backlog</t>
  </si>
  <si>
    <t>Waves</t>
  </si>
  <si>
    <t>allowed</t>
  </si>
  <si>
    <t>performed</t>
  </si>
  <si>
    <t xml:space="preserve">   Whenever we do a pick wave in a warehouse,  the order backlog</t>
  </si>
  <si>
    <t xml:space="preserve">   is reduced to zero.  If we can only do several, when should they be done?</t>
  </si>
  <si>
    <t>Mail</t>
  </si>
  <si>
    <t>orders</t>
  </si>
  <si>
    <t>Phone</t>
  </si>
  <si>
    <t>Web</t>
  </si>
  <si>
    <t>Total</t>
  </si>
  <si>
    <t xml:space="preserve"> End of Report</t>
  </si>
  <si>
    <t>Wave?</t>
  </si>
  <si>
    <t>Average</t>
  </si>
  <si>
    <t>Minimize:</t>
  </si>
  <si>
    <t xml:space="preserve">Ending </t>
  </si>
  <si>
    <t>Backlog</t>
  </si>
  <si>
    <t>When should we do pick waves in a warehouse/DC?</t>
  </si>
  <si>
    <t xml:space="preserve"> What'sBest!® 16.0.2.5 (Aug 20, 2019) - Lib.:12.0.3977.166 - 64-bit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</si>
  <si>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</si>
  <si>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</si>
  <si>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</si>
  <si>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</si>
  <si>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48         Unlimited</t>
  </si>
  <si>
    <t xml:space="preserve">         Continuous                    24</t>
  </si>
  <si>
    <t xml:space="preserve">         Free                           0</t>
  </si>
  <si>
    <t xml:space="preserve">         Integers/Binaries            0/24        Unlimited</t>
  </si>
  <si>
    <t xml:space="preserve">       Formulas                        26</t>
  </si>
  <si>
    <t xml:space="preserve">     Strings                            0</t>
  </si>
  <si>
    <t xml:space="preserve">     Constraints                       25         Unlimited</t>
  </si>
  <si>
    <t xml:space="preserve">   Globals                              0         Unlimited</t>
  </si>
  <si>
    <t xml:space="preserve">   Coefficients                       196</t>
  </si>
  <si>
    <t xml:space="preserve">   Minimum coefficient value:        0.041666666666667  on Sheet1!H37</t>
  </si>
  <si>
    <t xml:space="preserve">   Minimum coefficient in formula:   Sheet1!H9</t>
  </si>
  <si>
    <t xml:space="preserve">   Maximum coefficient value:        766  on Sheet1!C14</t>
  </si>
  <si>
    <t xml:space="preserve">   Maximum coefficient in formula:   Sheet1!J14</t>
  </si>
  <si>
    <t xml:space="preserve"> MODEL TYPE:</t>
  </si>
  <si>
    <t>Mixed Integer / Linear (Mixed Integer 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</si>
  <si>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</si>
  <si>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</si>
  <si>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</si>
  <si>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</si>
  <si>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</si>
  <si>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</si>
  <si>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</si>
  <si>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</si>
  <si>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</si>
  <si>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>Branch-and-Bound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</si>
  <si>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</si>
  <si>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</si>
  <si>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</si>
  <si>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</si>
  <si>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1 Seconds</t>
  </si>
  <si>
    <t xml:space="preserve"> Extracting Data          </t>
  </si>
  <si>
    <t>0 Hours  0 Minutes  0 Seconds</t>
  </si>
  <si>
    <t xml:space="preserve"> Storing Relevant Formulas          </t>
  </si>
  <si>
    <t xml:space="preserve"> Building the Model          </t>
  </si>
  <si>
    <t xml:space="preserve"> Solving          </t>
  </si>
  <si>
    <t xml:space="preserve"> NON-DEFAULT SETTINGS:</t>
  </si>
  <si>
    <t xml:space="preserve">   WBBIN Range:   Detected</t>
  </si>
  <si>
    <t xml:space="preserve">   General Options / Linearization / Degree:   Mathematical, Logical</t>
  </si>
  <si>
    <t xml:space="preserve">   The above option is not recommended</t>
  </si>
  <si>
    <t xml:space="preserve">   Global Solver Options / Strategy / Global Solver:   On</t>
  </si>
  <si>
    <t xml:space="preserve"> DATE GENERATED:</t>
  </si>
  <si>
    <t xml:space="preserve">   Total Cells                        221</t>
  </si>
  <si>
    <t xml:space="preserve">     Numerics                         196</t>
  </si>
  <si>
    <t xml:space="preserve">       Constants                      122</t>
  </si>
  <si>
    <t>Many distribution centers/warehouses use a "wave" or batch approach for picking orders for outbound shipment.</t>
  </si>
  <si>
    <t>Part of the motivation is that if we pick in waves/batches, the picking is more efficient the fewer batches performed.</t>
  </si>
  <si>
    <t>There is less distance traveled, the more items available to be picked.</t>
  </si>
  <si>
    <t>Given that orders to be picked arrive in a predictable pattern of the course of the day</t>
  </si>
  <si>
    <t>when should the waves be triggered?</t>
  </si>
  <si>
    <t xml:space="preserve">The measure of performance used here is the average backlog. </t>
  </si>
  <si>
    <t>This is a reasonble measure if the customer wait time is closely related to the elapsed time</t>
  </si>
  <si>
    <t>between when the order gets placed and when it gets picked.</t>
  </si>
  <si>
    <t>Wave Picking - When to be Triggered?</t>
  </si>
  <si>
    <r>
      <t xml:space="preserve">Timing Picking Waves in a Warehouse  </t>
    </r>
    <r>
      <rPr>
        <sz val="10"/>
        <rFont val="Arial"/>
        <family val="2"/>
      </rPr>
      <t>(WavePicking.xlsx)</t>
    </r>
  </si>
  <si>
    <t>Keywords: DC, Order picking, Picking, Warehouse, Wave</t>
  </si>
  <si>
    <t xml:space="preserve">     Average #/hr of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</si>
</sst>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##############"/>
    <numFmt numFmtId="166" formatCode="mmm\ dd\,\ yyyy"/>
    <numFmt numFmtId="167" formatCode="hh:mm\ AM/PM"/>
  </numFmts>
  <fonts count="12" x14ac:knownFonts="1">
    <font>
      <sz val="10"/>
      <name val="Arial"/>
    </font>
    <font>
      <u/>
      <sz val="10"/>
      <name val="Arial"/>
      <family val="2"/>
    </font>
    <font>
      <sz val="10"/>
      <color indexed="12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name val="Courier"/>
    </font>
    <font>
      <sz val="9"/>
      <color indexed="10"/>
      <name val="Courier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0"/>
      <color indexed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2" fillId="0" borderId="0" applyNumberFormat="0" applyFill="0" applyBorder="0" applyAlignment="0">
      <protection locked="0"/>
    </xf>
    <xf numFmtId="0" fontId="5" fillId="2" borderId="1" applyNumberFormat="0" applyFont="0" applyAlignment="0" applyProtection="0"/>
    <xf numFmtId="0" fontId="8" fillId="3" borderId="0" applyNumberFormat="0" applyBorder="0" applyAlignment="0">
      <protection locked="0"/>
    </xf>
  </cellStyleXfs>
  <cellXfs count="23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/>
    <xf numFmtId="2" fontId="0" fillId="0" borderId="0" xfId="0" applyNumberFormat="1"/>
    <xf numFmtId="0" fontId="0" fillId="0" borderId="0" xfId="0" applyAlignment="1"/>
    <xf numFmtId="0" fontId="2" fillId="0" borderId="0" xfId="1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NumberFormat="1" applyFont="1" applyFill="1" applyAlignment="1"/>
    <xf numFmtId="0" fontId="6" fillId="0" borderId="0" xfId="0" applyFont="1"/>
    <xf numFmtId="166" fontId="6" fillId="0" borderId="0" xfId="0" applyNumberFormat="1" applyFont="1" applyAlignment="1">
      <alignment horizontal="left"/>
    </xf>
    <xf numFmtId="167" fontId="6" fillId="0" borderId="0" xfId="0" applyNumberFormat="1" applyFont="1" applyAlignment="1">
      <alignment horizontal="left"/>
    </xf>
    <xf numFmtId="0" fontId="7" fillId="0" borderId="0" xfId="0" applyFont="1"/>
    <xf numFmtId="165" fontId="6" fillId="0" borderId="0" xfId="0" applyNumberFormat="1" applyFont="1" applyAlignment="1">
      <alignment horizontal="left"/>
    </xf>
    <xf numFmtId="0" fontId="0" fillId="2" borderId="1" xfId="2" applyFont="1"/>
    <xf numFmtId="164" fontId="0" fillId="2" borderId="1" xfId="2" applyNumberFormat="1" applyFont="1"/>
    <xf numFmtId="0" fontId="0" fillId="2" borderId="1" xfId="2" applyFont="1" applyAlignment="1">
      <alignment horizontal="right"/>
    </xf>
    <xf numFmtId="0" fontId="4" fillId="0" borderId="0" xfId="0" applyFont="1"/>
    <xf numFmtId="0" fontId="8" fillId="3" borderId="0" xfId="3" applyNumberFormat="1" applyAlignment="1">
      <alignment horizontal="right"/>
      <protection locked="0"/>
    </xf>
    <xf numFmtId="0" fontId="9" fillId="0" borderId="0" xfId="0" applyFont="1"/>
    <xf numFmtId="0" fontId="10" fillId="0" borderId="0" xfId="0" applyFont="1"/>
    <xf numFmtId="0" fontId="4" fillId="0" borderId="0" xfId="0" applyFont="1" applyAlignment="1">
      <alignment horizontal="left"/>
    </xf>
    <xf numFmtId="0" fontId="11" fillId="0" borderId="0" xfId="1" applyFont="1">
      <protection locked="0"/>
    </xf>
  </cellXfs>
  <cellStyles count="4">
    <cellStyle name="Adjustable" xfId="1" xr:uid="{00000000-0005-0000-0000-000000000000}"/>
    <cellStyle name="Best" xfId="3" xr:uid="{64ABE8A9-3E16-455F-9D29-99E8537EB18C}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64"/>
  <sheetViews>
    <sheetView showGridLines="0" workbookViewId="0"/>
  </sheetViews>
  <sheetFormatPr defaultRowHeight="12.75" x14ac:dyDescent="0.2"/>
  <cols>
    <col min="1" max="3" width="30.7109375" customWidth="1"/>
  </cols>
  <sheetData>
    <row r="1" spans="1:3" x14ac:dyDescent="0.2">
      <c r="A1" s="9" t="s">
        <v>23</v>
      </c>
      <c r="B1" s="9"/>
      <c r="C1" s="9"/>
    </row>
    <row r="2" spans="1:3" x14ac:dyDescent="0.2">
      <c r="A2" s="9" t="s">
        <v>24</v>
      </c>
      <c r="B2" s="9"/>
      <c r="C2" s="9"/>
    </row>
    <row r="3" spans="1:3" x14ac:dyDescent="0.2">
      <c r="A3" s="9"/>
      <c r="B3" s="9"/>
      <c r="C3" s="9"/>
    </row>
    <row r="4" spans="1:3" x14ac:dyDescent="0.2">
      <c r="A4" s="9" t="s">
        <v>68</v>
      </c>
      <c r="B4" s="10">
        <v>43699.922546296293</v>
      </c>
      <c r="C4" s="11">
        <v>43699.922546296293</v>
      </c>
    </row>
    <row r="5" spans="1:3" x14ac:dyDescent="0.2">
      <c r="A5" s="9"/>
      <c r="B5" s="9"/>
      <c r="C5" s="9"/>
    </row>
    <row r="6" spans="1:3" x14ac:dyDescent="0.2">
      <c r="A6" s="9"/>
      <c r="B6" s="9"/>
      <c r="C6" s="9"/>
    </row>
    <row r="7" spans="1:3" x14ac:dyDescent="0.2">
      <c r="A7" s="9" t="s">
        <v>25</v>
      </c>
      <c r="B7" s="9"/>
      <c r="C7" s="9"/>
    </row>
    <row r="8" spans="1:3" x14ac:dyDescent="0.2">
      <c r="A8" s="9"/>
      <c r="B8" s="9"/>
      <c r="C8" s="9"/>
    </row>
    <row r="9" spans="1:3" x14ac:dyDescent="0.2">
      <c r="A9" s="9" t="s">
        <v>26</v>
      </c>
      <c r="B9" s="9"/>
      <c r="C9" s="9"/>
    </row>
    <row r="10" spans="1:3" x14ac:dyDescent="0.2">
      <c r="A10" s="9" t="s">
        <v>27</v>
      </c>
      <c r="B10" s="9"/>
      <c r="C10" s="9"/>
    </row>
    <row r="11" spans="1:3" x14ac:dyDescent="0.2">
      <c r="A11" s="9" t="s">
        <v>69</v>
      </c>
      <c r="B11" s="9"/>
      <c r="C11" s="9"/>
    </row>
    <row r="12" spans="1:3" x14ac:dyDescent="0.2">
      <c r="A12" s="9" t="s">
        <v>70</v>
      </c>
      <c r="B12" s="9"/>
      <c r="C12" s="9"/>
    </row>
    <row r="13" spans="1:3" x14ac:dyDescent="0.2">
      <c r="A13" s="9" t="s">
        <v>28</v>
      </c>
      <c r="B13" s="9"/>
      <c r="C13" s="9"/>
    </row>
    <row r="14" spans="1:3" x14ac:dyDescent="0.2">
      <c r="A14" s="9" t="s">
        <v>29</v>
      </c>
      <c r="B14" s="9"/>
      <c r="C14" s="9"/>
    </row>
    <row r="15" spans="1:3" x14ac:dyDescent="0.2">
      <c r="A15" s="9" t="s">
        <v>30</v>
      </c>
      <c r="B15" s="9"/>
      <c r="C15" s="9"/>
    </row>
    <row r="16" spans="1:3" x14ac:dyDescent="0.2">
      <c r="A16" s="9" t="s">
        <v>31</v>
      </c>
      <c r="B16" s="9"/>
      <c r="C16" s="9"/>
    </row>
    <row r="17" spans="1:3" x14ac:dyDescent="0.2">
      <c r="A17" s="9" t="s">
        <v>71</v>
      </c>
      <c r="B17" s="9"/>
      <c r="C17" s="9"/>
    </row>
    <row r="18" spans="1:3" x14ac:dyDescent="0.2">
      <c r="A18" s="9" t="s">
        <v>32</v>
      </c>
      <c r="B18" s="9"/>
      <c r="C18" s="9"/>
    </row>
    <row r="19" spans="1:3" x14ac:dyDescent="0.2">
      <c r="A19" s="9" t="s">
        <v>33</v>
      </c>
      <c r="B19" s="9"/>
      <c r="C19" s="9"/>
    </row>
    <row r="20" spans="1:3" x14ac:dyDescent="0.2">
      <c r="A20" s="9" t="s">
        <v>34</v>
      </c>
      <c r="B20" s="9"/>
      <c r="C20" s="9"/>
    </row>
    <row r="21" spans="1:3" x14ac:dyDescent="0.2">
      <c r="A21" s="9" t="s">
        <v>35</v>
      </c>
      <c r="B21" s="9"/>
      <c r="C21" s="9"/>
    </row>
    <row r="22" spans="1:3" x14ac:dyDescent="0.2">
      <c r="A22" s="9" t="s">
        <v>36</v>
      </c>
      <c r="B22" s="9"/>
      <c r="C22" s="9"/>
    </row>
    <row r="23" spans="1:3" x14ac:dyDescent="0.2">
      <c r="A23" s="9"/>
      <c r="B23" s="9"/>
      <c r="C23" s="9"/>
    </row>
    <row r="24" spans="1:3" x14ac:dyDescent="0.2">
      <c r="A24" s="9" t="s">
        <v>37</v>
      </c>
      <c r="B24" s="9"/>
      <c r="C24" s="9"/>
    </row>
    <row r="25" spans="1:3" x14ac:dyDescent="0.2">
      <c r="A25" s="9" t="s">
        <v>38</v>
      </c>
      <c r="B25" s="9"/>
      <c r="C25" s="9"/>
    </row>
    <row r="26" spans="1:3" x14ac:dyDescent="0.2">
      <c r="A26" s="9" t="s">
        <v>39</v>
      </c>
      <c r="B26" s="9"/>
      <c r="C26" s="9"/>
    </row>
    <row r="27" spans="1:3" x14ac:dyDescent="0.2">
      <c r="A27" s="9" t="s">
        <v>40</v>
      </c>
      <c r="B27" s="9"/>
      <c r="C27" s="9"/>
    </row>
    <row r="28" spans="1:3" x14ac:dyDescent="0.2">
      <c r="A28" s="9"/>
      <c r="B28" s="9"/>
      <c r="C28" s="9"/>
    </row>
    <row r="29" spans="1:3" x14ac:dyDescent="0.2">
      <c r="A29" s="9" t="s">
        <v>41</v>
      </c>
      <c r="B29" s="9" t="s">
        <v>42</v>
      </c>
      <c r="C29" s="9"/>
    </row>
    <row r="30" spans="1:3" x14ac:dyDescent="0.2">
      <c r="A30" s="9"/>
      <c r="B30" s="9"/>
      <c r="C30" s="9"/>
    </row>
    <row r="31" spans="1:3" x14ac:dyDescent="0.2">
      <c r="A31" s="9" t="s">
        <v>43</v>
      </c>
      <c r="B31" s="12" t="s">
        <v>44</v>
      </c>
      <c r="C31" s="9"/>
    </row>
    <row r="32" spans="1:3" x14ac:dyDescent="0.2">
      <c r="A32" s="9"/>
      <c r="B32" s="9"/>
      <c r="C32" s="9"/>
    </row>
    <row r="33" spans="1:3" x14ac:dyDescent="0.2">
      <c r="A33" s="9" t="s">
        <v>45</v>
      </c>
      <c r="B33" s="13">
        <v>121.21666666666999</v>
      </c>
      <c r="C33" s="9"/>
    </row>
    <row r="34" spans="1:3" x14ac:dyDescent="0.2">
      <c r="A34" s="9"/>
      <c r="B34" s="9"/>
      <c r="C34" s="9"/>
    </row>
    <row r="35" spans="1:3" x14ac:dyDescent="0.2">
      <c r="A35" s="9" t="s">
        <v>46</v>
      </c>
      <c r="B35" s="13">
        <v>121.21666666666999</v>
      </c>
      <c r="C35" s="9"/>
    </row>
    <row r="36" spans="1:3" x14ac:dyDescent="0.2">
      <c r="A36" s="9"/>
      <c r="B36" s="9"/>
      <c r="C36" s="9"/>
    </row>
    <row r="37" spans="1:3" x14ac:dyDescent="0.2">
      <c r="A37" s="9" t="s">
        <v>47</v>
      </c>
      <c r="B37" s="13">
        <v>1.0000000000000001E-5</v>
      </c>
      <c r="C37" s="9"/>
    </row>
    <row r="38" spans="1:3" x14ac:dyDescent="0.2">
      <c r="A38" s="9"/>
      <c r="B38" s="9"/>
      <c r="C38" s="9"/>
    </row>
    <row r="39" spans="1:3" x14ac:dyDescent="0.2">
      <c r="A39" s="9" t="s">
        <v>48</v>
      </c>
      <c r="B39" s="13">
        <v>8.5265128291211997E-14</v>
      </c>
      <c r="C39" s="9"/>
    </row>
    <row r="40" spans="1:3" x14ac:dyDescent="0.2">
      <c r="A40" s="9"/>
      <c r="B40" s="9"/>
      <c r="C40" s="9"/>
    </row>
    <row r="41" spans="1:3" x14ac:dyDescent="0.2">
      <c r="A41" s="9" t="s">
        <v>49</v>
      </c>
      <c r="B41" s="9" t="s">
        <v>50</v>
      </c>
      <c r="C41" s="9"/>
    </row>
    <row r="42" spans="1:3" x14ac:dyDescent="0.2">
      <c r="A42" s="9"/>
      <c r="B42" s="9"/>
      <c r="C42" s="9"/>
    </row>
    <row r="43" spans="1:3" x14ac:dyDescent="0.2">
      <c r="A43" s="9" t="s">
        <v>51</v>
      </c>
      <c r="B43" s="9" t="s">
        <v>52</v>
      </c>
      <c r="C43" s="9"/>
    </row>
    <row r="44" spans="1:3" x14ac:dyDescent="0.2">
      <c r="A44" s="9"/>
      <c r="B44" s="9"/>
      <c r="C44" s="9"/>
    </row>
    <row r="45" spans="1:3" x14ac:dyDescent="0.2">
      <c r="A45" s="9" t="s">
        <v>53</v>
      </c>
      <c r="B45" s="13">
        <v>23223</v>
      </c>
      <c r="C45" s="9"/>
    </row>
    <row r="46" spans="1:3" x14ac:dyDescent="0.2">
      <c r="A46" s="9"/>
      <c r="B46" s="9"/>
      <c r="C46" s="9"/>
    </row>
    <row r="47" spans="1:3" x14ac:dyDescent="0.2">
      <c r="A47" s="9" t="s">
        <v>54</v>
      </c>
      <c r="B47" s="13">
        <v>930</v>
      </c>
      <c r="C47" s="9"/>
    </row>
    <row r="48" spans="1:3" x14ac:dyDescent="0.2">
      <c r="A48" s="9"/>
      <c r="B48" s="9"/>
      <c r="C48" s="9"/>
    </row>
    <row r="49" spans="1:3" x14ac:dyDescent="0.2">
      <c r="A49" s="9" t="s">
        <v>55</v>
      </c>
      <c r="B49" s="13">
        <v>0</v>
      </c>
      <c r="C49" s="9"/>
    </row>
    <row r="50" spans="1:3" x14ac:dyDescent="0.2">
      <c r="A50" s="9"/>
      <c r="B50" s="9"/>
      <c r="C50" s="9"/>
    </row>
    <row r="51" spans="1:3" x14ac:dyDescent="0.2">
      <c r="A51" s="9" t="s">
        <v>56</v>
      </c>
      <c r="B51" s="9" t="s">
        <v>57</v>
      </c>
      <c r="C51" s="9"/>
    </row>
    <row r="52" spans="1:3" x14ac:dyDescent="0.2">
      <c r="A52" s="9" t="s">
        <v>58</v>
      </c>
      <c r="B52" s="9" t="s">
        <v>59</v>
      </c>
      <c r="C52" s="9"/>
    </row>
    <row r="53" spans="1:3" x14ac:dyDescent="0.2">
      <c r="A53" s="9" t="s">
        <v>60</v>
      </c>
      <c r="B53" s="9" t="s">
        <v>59</v>
      </c>
      <c r="C53" s="9"/>
    </row>
    <row r="54" spans="1:3" x14ac:dyDescent="0.2">
      <c r="A54" s="9" t="s">
        <v>61</v>
      </c>
      <c r="B54" s="9" t="s">
        <v>59</v>
      </c>
      <c r="C54" s="9"/>
    </row>
    <row r="55" spans="1:3" x14ac:dyDescent="0.2">
      <c r="A55" s="9" t="s">
        <v>62</v>
      </c>
      <c r="B55" s="9" t="s">
        <v>57</v>
      </c>
      <c r="C55" s="9"/>
    </row>
    <row r="56" spans="1:3" x14ac:dyDescent="0.2">
      <c r="A56" s="9"/>
      <c r="B56" s="9"/>
      <c r="C56" s="9"/>
    </row>
    <row r="57" spans="1:3" x14ac:dyDescent="0.2">
      <c r="A57" s="9" t="s">
        <v>63</v>
      </c>
      <c r="B57" s="9"/>
      <c r="C57" s="9"/>
    </row>
    <row r="58" spans="1:3" x14ac:dyDescent="0.2">
      <c r="A58" s="9"/>
      <c r="B58" s="9"/>
      <c r="C58" s="9"/>
    </row>
    <row r="59" spans="1:3" x14ac:dyDescent="0.2">
      <c r="A59" s="9" t="s">
        <v>64</v>
      </c>
      <c r="B59" s="9"/>
      <c r="C59" s="9"/>
    </row>
    <row r="60" spans="1:3" x14ac:dyDescent="0.2">
      <c r="A60" s="9" t="s">
        <v>65</v>
      </c>
      <c r="B60" s="9"/>
      <c r="C60" s="9"/>
    </row>
    <row r="61" spans="1:3" x14ac:dyDescent="0.2">
      <c r="A61" s="9" t="s">
        <v>66</v>
      </c>
      <c r="B61" s="9"/>
      <c r="C61" s="9"/>
    </row>
    <row r="62" spans="1:3" x14ac:dyDescent="0.2">
      <c r="A62" s="9" t="s">
        <v>67</v>
      </c>
      <c r="B62" s="9"/>
      <c r="C62" s="9"/>
    </row>
    <row r="63" spans="1:3" x14ac:dyDescent="0.2">
      <c r="A63" s="9"/>
      <c r="B63" s="9"/>
      <c r="C63" s="9"/>
    </row>
    <row r="64" spans="1:3" x14ac:dyDescent="0.2">
      <c r="A64" s="9" t="s">
        <v>16</v>
      </c>
      <c r="B64" s="9"/>
      <c r="C64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9"/>
  <sheetViews>
    <sheetView showZeros="0" tabSelected="1" workbookViewId="0">
      <selection activeCell="N7" sqref="N7"/>
    </sheetView>
  </sheetViews>
  <sheetFormatPr defaultRowHeight="12.75" x14ac:dyDescent="0.2"/>
  <cols>
    <col min="1" max="1" width="5" customWidth="1"/>
    <col min="2" max="2" width="5.85546875" customWidth="1"/>
    <col min="3" max="3" width="6.85546875" customWidth="1"/>
    <col min="4" max="4" width="6.42578125" customWidth="1"/>
    <col min="5" max="5" width="7.28515625" customWidth="1"/>
    <col min="6" max="6" width="6.85546875" customWidth="1"/>
    <col min="7" max="7" width="8.42578125" customWidth="1"/>
    <col min="8" max="8" width="8.28515625" customWidth="1"/>
    <col min="9" max="9" width="4.85546875" customWidth="1"/>
    <col min="10" max="10" width="8" customWidth="1"/>
  </cols>
  <sheetData>
    <row r="1" spans="1:11" ht="18" x14ac:dyDescent="0.25">
      <c r="A1" s="3" t="s">
        <v>81</v>
      </c>
    </row>
    <row r="2" spans="1:11" ht="18" x14ac:dyDescent="0.25">
      <c r="A2" s="3" t="s">
        <v>22</v>
      </c>
    </row>
    <row r="4" spans="1:11" ht="14.25" x14ac:dyDescent="0.2">
      <c r="A4" s="20" t="s">
        <v>9</v>
      </c>
    </row>
    <row r="5" spans="1:11" ht="14.25" x14ac:dyDescent="0.2">
      <c r="A5" s="20" t="s">
        <v>10</v>
      </c>
    </row>
    <row r="6" spans="1:11" x14ac:dyDescent="0.2">
      <c r="A6" s="19" t="s">
        <v>82</v>
      </c>
    </row>
    <row r="7" spans="1:11" x14ac:dyDescent="0.2">
      <c r="C7" s="1" t="s">
        <v>6</v>
      </c>
      <c r="D7" s="1"/>
      <c r="E7" s="1" t="s">
        <v>6</v>
      </c>
      <c r="H7" s="1" t="s">
        <v>18</v>
      </c>
    </row>
    <row r="8" spans="1:11" x14ac:dyDescent="0.2">
      <c r="C8" s="2" t="s">
        <v>8</v>
      </c>
      <c r="D8" s="2"/>
      <c r="E8" s="2" t="s">
        <v>7</v>
      </c>
      <c r="H8" s="2" t="s">
        <v>5</v>
      </c>
    </row>
    <row r="9" spans="1:11" x14ac:dyDescent="0.2">
      <c r="C9" s="1">
        <f>SUM(C14:C37)</f>
        <v>3</v>
      </c>
      <c r="D9" s="1" t="str">
        <f>[1]!WB(C9,"&lt;=",E9)</f>
        <v>=&lt;=</v>
      </c>
      <c r="E9" s="16">
        <v>3</v>
      </c>
      <c r="G9" s="5" t="s">
        <v>19</v>
      </c>
      <c r="H9" s="18">
        <f>SUM(H14:H37)/24</f>
        <v>121.17083333333329</v>
      </c>
    </row>
    <row r="10" spans="1:11" x14ac:dyDescent="0.2">
      <c r="C10" s="1"/>
      <c r="D10" s="1"/>
      <c r="E10" s="1"/>
      <c r="F10" s="1"/>
      <c r="G10" s="1"/>
      <c r="H10" s="1"/>
    </row>
    <row r="11" spans="1:11" x14ac:dyDescent="0.2">
      <c r="B11" s="1"/>
      <c r="C11" s="1"/>
      <c r="D11" s="21" t="s">
        <v>83</v>
      </c>
      <c r="E11" s="1"/>
      <c r="F11" s="1"/>
      <c r="G11" s="1" t="s">
        <v>15</v>
      </c>
      <c r="H11" s="1"/>
    </row>
    <row r="12" spans="1:11" x14ac:dyDescent="0.2">
      <c r="B12" s="1"/>
      <c r="C12" s="1" t="s">
        <v>3</v>
      </c>
      <c r="D12" s="1" t="s">
        <v>11</v>
      </c>
      <c r="E12" s="1" t="s">
        <v>13</v>
      </c>
      <c r="F12" s="1" t="s">
        <v>14</v>
      </c>
      <c r="G12" s="1" t="s">
        <v>1</v>
      </c>
      <c r="H12" s="1" t="s">
        <v>4</v>
      </c>
      <c r="K12" s="1" t="s">
        <v>20</v>
      </c>
    </row>
    <row r="13" spans="1:11" x14ac:dyDescent="0.2">
      <c r="B13" s="2" t="s">
        <v>0</v>
      </c>
      <c r="C13" s="2" t="s">
        <v>17</v>
      </c>
      <c r="D13" s="2" t="s">
        <v>12</v>
      </c>
      <c r="E13" s="2" t="s">
        <v>12</v>
      </c>
      <c r="F13" s="2" t="s">
        <v>12</v>
      </c>
      <c r="G13" s="2" t="s">
        <v>2</v>
      </c>
      <c r="H13" s="2" t="s">
        <v>5</v>
      </c>
      <c r="K13" s="2" t="s">
        <v>21</v>
      </c>
    </row>
    <row r="14" spans="1:11" x14ac:dyDescent="0.2">
      <c r="B14" s="14">
        <v>1</v>
      </c>
      <c r="C14" s="22">
        <v>0</v>
      </c>
      <c r="D14" s="14">
        <v>0</v>
      </c>
      <c r="E14" s="14">
        <v>0</v>
      </c>
      <c r="F14" s="14">
        <v>2.7</v>
      </c>
      <c r="G14">
        <f t="shared" ref="G14:G37" si="0">SUM(D14:F14)</f>
        <v>2.7</v>
      </c>
      <c r="H14" s="8">
        <f>G14+K37</f>
        <v>37.799999999999962</v>
      </c>
      <c r="J14" s="7" t="str">
        <f>[1]!WB(H14-$G$39*C14,"&lt;=",K14)</f>
        <v>&lt;=</v>
      </c>
      <c r="K14" s="6">
        <v>37.900000000000013</v>
      </c>
    </row>
    <row r="15" spans="1:11" x14ac:dyDescent="0.2">
      <c r="B15" s="14">
        <f>1+B14</f>
        <v>2</v>
      </c>
      <c r="C15" s="22">
        <v>0</v>
      </c>
      <c r="D15" s="14">
        <v>0</v>
      </c>
      <c r="E15" s="14">
        <v>0</v>
      </c>
      <c r="F15" s="15">
        <v>4.5</v>
      </c>
      <c r="G15">
        <f t="shared" si="0"/>
        <v>4.5</v>
      </c>
      <c r="H15">
        <f>G15+K14</f>
        <v>42.400000000000013</v>
      </c>
      <c r="J15" s="7" t="str">
        <f>[1]!WB(H15-$G$39*C15,"&lt;=",K15)</f>
        <v>&lt;=</v>
      </c>
      <c r="K15" s="6">
        <v>42.500000000000014</v>
      </c>
    </row>
    <row r="16" spans="1:11" x14ac:dyDescent="0.2">
      <c r="B16" s="14">
        <f t="shared" ref="B16:B37" si="1">1+B15</f>
        <v>3</v>
      </c>
      <c r="C16" s="22">
        <v>0</v>
      </c>
      <c r="D16" s="14">
        <v>0</v>
      </c>
      <c r="E16" s="14">
        <v>4.4000000000000004</v>
      </c>
      <c r="F16" s="14">
        <v>5.4</v>
      </c>
      <c r="G16">
        <f t="shared" si="0"/>
        <v>9.8000000000000007</v>
      </c>
      <c r="H16">
        <f t="shared" ref="H16:H37" si="2">G16+K15</f>
        <v>52.300000000000011</v>
      </c>
      <c r="J16" s="7" t="str">
        <f>[1]!WB(H16-$G$39*C16,"&lt;=",K16)</f>
        <v>=&lt;=</v>
      </c>
      <c r="K16" s="6">
        <v>52.300000000000004</v>
      </c>
    </row>
    <row r="17" spans="2:11" x14ac:dyDescent="0.2">
      <c r="B17" s="14">
        <f t="shared" si="1"/>
        <v>4</v>
      </c>
      <c r="C17" s="22">
        <v>0</v>
      </c>
      <c r="D17" s="14">
        <v>0</v>
      </c>
      <c r="E17" s="14">
        <v>6.7</v>
      </c>
      <c r="F17" s="14">
        <v>6.4</v>
      </c>
      <c r="G17">
        <f t="shared" si="0"/>
        <v>13.100000000000001</v>
      </c>
      <c r="H17">
        <f t="shared" si="2"/>
        <v>65.400000000000006</v>
      </c>
      <c r="J17" s="7" t="str">
        <f>[1]!WB(H17-$G$39*C17,"&lt;=",K17)</f>
        <v>=&lt;=</v>
      </c>
      <c r="K17" s="6">
        <v>65.400000000000006</v>
      </c>
    </row>
    <row r="18" spans="2:11" x14ac:dyDescent="0.2">
      <c r="B18" s="14">
        <f t="shared" si="1"/>
        <v>5</v>
      </c>
      <c r="C18" s="22">
        <v>0</v>
      </c>
      <c r="D18" s="14">
        <v>0</v>
      </c>
      <c r="E18" s="14">
        <v>12.1</v>
      </c>
      <c r="F18" s="14">
        <v>5.6</v>
      </c>
      <c r="G18">
        <f t="shared" si="0"/>
        <v>17.7</v>
      </c>
      <c r="H18">
        <f t="shared" si="2"/>
        <v>83.100000000000009</v>
      </c>
      <c r="J18" s="7" t="str">
        <f>[1]!WB(H18-$G$39*C18,"&lt;=",K18)</f>
        <v>=&lt;=</v>
      </c>
      <c r="K18" s="6">
        <v>83.100000000000009</v>
      </c>
    </row>
    <row r="19" spans="2:11" x14ac:dyDescent="0.2">
      <c r="B19" s="14">
        <f t="shared" si="1"/>
        <v>6</v>
      </c>
      <c r="C19" s="22">
        <v>0</v>
      </c>
      <c r="D19" s="14">
        <v>0</v>
      </c>
      <c r="E19" s="14">
        <v>14.5</v>
      </c>
      <c r="F19" s="14">
        <v>11.8</v>
      </c>
      <c r="G19">
        <f t="shared" si="0"/>
        <v>26.3</v>
      </c>
      <c r="H19">
        <f t="shared" si="2"/>
        <v>109.4</v>
      </c>
      <c r="J19" s="7" t="str">
        <f>[1]!WB(H19-$G$39*C19,"&lt;=",K19)</f>
        <v>=&lt;=</v>
      </c>
      <c r="K19" s="6">
        <v>109.4</v>
      </c>
    </row>
    <row r="20" spans="2:11" x14ac:dyDescent="0.2">
      <c r="B20" s="14">
        <f t="shared" si="1"/>
        <v>7</v>
      </c>
      <c r="C20" s="22">
        <v>0</v>
      </c>
      <c r="D20" s="14">
        <v>0</v>
      </c>
      <c r="E20" s="14">
        <v>17.399999999999999</v>
      </c>
      <c r="F20" s="14">
        <v>12.2</v>
      </c>
      <c r="G20">
        <f t="shared" si="0"/>
        <v>29.599999999999998</v>
      </c>
      <c r="H20">
        <f t="shared" si="2"/>
        <v>139</v>
      </c>
      <c r="J20" s="7" t="str">
        <f>[1]!WB(H20-$G$39*C20,"&lt;=",K20)</f>
        <v>=&lt;=</v>
      </c>
      <c r="K20" s="6">
        <v>139</v>
      </c>
    </row>
    <row r="21" spans="2:11" x14ac:dyDescent="0.2">
      <c r="B21" s="14">
        <f t="shared" si="1"/>
        <v>8</v>
      </c>
      <c r="C21" s="22">
        <v>0</v>
      </c>
      <c r="D21" s="14">
        <v>6.4</v>
      </c>
      <c r="E21" s="14">
        <v>14.8</v>
      </c>
      <c r="F21" s="14">
        <v>10.199999999999999</v>
      </c>
      <c r="G21">
        <f t="shared" si="0"/>
        <v>31.400000000000002</v>
      </c>
      <c r="H21">
        <f t="shared" si="2"/>
        <v>170.4</v>
      </c>
      <c r="J21" s="7" t="str">
        <f>[1]!WB(H21-$G$39*C21,"&lt;=",K21)</f>
        <v>=&lt;=</v>
      </c>
      <c r="K21" s="6">
        <v>170.39999999999998</v>
      </c>
    </row>
    <row r="22" spans="2:11" x14ac:dyDescent="0.2">
      <c r="B22" s="14">
        <f t="shared" si="1"/>
        <v>9</v>
      </c>
      <c r="C22" s="22">
        <v>0</v>
      </c>
      <c r="D22" s="14">
        <v>43.4</v>
      </c>
      <c r="E22" s="14">
        <v>12.9</v>
      </c>
      <c r="F22" s="14">
        <v>16.600000000000001</v>
      </c>
      <c r="G22">
        <f t="shared" si="0"/>
        <v>72.900000000000006</v>
      </c>
      <c r="H22">
        <f t="shared" si="2"/>
        <v>243.29999999999998</v>
      </c>
      <c r="J22" s="7" t="str">
        <f>[1]!WB(H22-$G$39*C22,"&lt;=",K22)</f>
        <v>&lt;=</v>
      </c>
      <c r="K22" s="6">
        <v>244.2</v>
      </c>
    </row>
    <row r="23" spans="2:11" x14ac:dyDescent="0.2">
      <c r="B23" s="14">
        <f t="shared" si="1"/>
        <v>10</v>
      </c>
      <c r="C23" s="22">
        <v>1</v>
      </c>
      <c r="D23" s="14">
        <v>16.899999999999999</v>
      </c>
      <c r="E23" s="14">
        <v>18.8</v>
      </c>
      <c r="F23" s="14">
        <v>14.8</v>
      </c>
      <c r="G23">
        <f t="shared" si="0"/>
        <v>50.5</v>
      </c>
      <c r="H23">
        <f t="shared" si="2"/>
        <v>294.7</v>
      </c>
      <c r="J23" s="7" t="str">
        <f>[1]!WB(H23-$G$39*C23,"&lt;=",K23)</f>
        <v>&lt;=</v>
      </c>
      <c r="K23" s="6">
        <v>0</v>
      </c>
    </row>
    <row r="24" spans="2:11" x14ac:dyDescent="0.2">
      <c r="B24" s="14">
        <f t="shared" si="1"/>
        <v>11</v>
      </c>
      <c r="C24" s="22">
        <v>0</v>
      </c>
      <c r="D24" s="14">
        <v>0</v>
      </c>
      <c r="E24" s="14">
        <v>22.9</v>
      </c>
      <c r="F24" s="14">
        <v>12.2</v>
      </c>
      <c r="G24">
        <f t="shared" si="0"/>
        <v>35.099999999999994</v>
      </c>
      <c r="H24">
        <f t="shared" si="2"/>
        <v>35.099999999999994</v>
      </c>
      <c r="J24" s="7" t="str">
        <f>[1]!WB(H24-$G$39*C24,"&lt;=",K24)</f>
        <v>=&lt;=</v>
      </c>
      <c r="K24" s="6">
        <v>35.100000000000016</v>
      </c>
    </row>
    <row r="25" spans="2:11" x14ac:dyDescent="0.2">
      <c r="B25" s="14">
        <f t="shared" si="1"/>
        <v>12</v>
      </c>
      <c r="C25" s="22">
        <v>0</v>
      </c>
      <c r="D25" s="14">
        <v>0</v>
      </c>
      <c r="E25" s="14">
        <v>24.1</v>
      </c>
      <c r="F25" s="14">
        <v>18</v>
      </c>
      <c r="G25">
        <f t="shared" si="0"/>
        <v>42.1</v>
      </c>
      <c r="H25">
        <f t="shared" si="2"/>
        <v>77.200000000000017</v>
      </c>
      <c r="J25" s="7" t="str">
        <f>[1]!WB(H25-$G$39*C25,"&lt;=",K25)</f>
        <v>=&lt;=</v>
      </c>
      <c r="K25" s="6">
        <v>77.200000000000017</v>
      </c>
    </row>
    <row r="26" spans="2:11" x14ac:dyDescent="0.2">
      <c r="B26" s="14">
        <f t="shared" si="1"/>
        <v>13</v>
      </c>
      <c r="C26" s="22">
        <v>0</v>
      </c>
      <c r="D26" s="14">
        <v>11.5</v>
      </c>
      <c r="E26" s="14">
        <v>17.2</v>
      </c>
      <c r="F26" s="14">
        <v>21.2</v>
      </c>
      <c r="G26">
        <f t="shared" si="0"/>
        <v>49.9</v>
      </c>
      <c r="H26">
        <f t="shared" si="2"/>
        <v>127.10000000000002</v>
      </c>
      <c r="J26" s="7" t="str">
        <f>[1]!WB(H26-$G$39*C26,"&lt;=",K26)</f>
        <v>=&lt;=</v>
      </c>
      <c r="K26" s="6">
        <v>127.09999999999997</v>
      </c>
    </row>
    <row r="27" spans="2:11" x14ac:dyDescent="0.2">
      <c r="B27" s="14">
        <f t="shared" si="1"/>
        <v>14</v>
      </c>
      <c r="C27" s="22">
        <v>0</v>
      </c>
      <c r="D27" s="14">
        <v>29.2</v>
      </c>
      <c r="E27" s="14">
        <v>14.9</v>
      </c>
      <c r="F27" s="14">
        <v>19.399999999999999</v>
      </c>
      <c r="G27">
        <f t="shared" si="0"/>
        <v>63.5</v>
      </c>
      <c r="H27">
        <f t="shared" si="2"/>
        <v>190.59999999999997</v>
      </c>
      <c r="J27" s="7" t="str">
        <f>[1]!WB(H27-$G$39*C27,"&lt;=",K27)</f>
        <v>=&lt;=</v>
      </c>
      <c r="K27" s="6">
        <v>190.60000000000002</v>
      </c>
    </row>
    <row r="28" spans="2:11" x14ac:dyDescent="0.2">
      <c r="B28" s="14">
        <f t="shared" si="1"/>
        <v>15</v>
      </c>
      <c r="C28" s="22">
        <v>1</v>
      </c>
      <c r="D28" s="14">
        <v>7.2</v>
      </c>
      <c r="E28" s="14">
        <v>12.7</v>
      </c>
      <c r="F28" s="14">
        <v>16.399999999999999</v>
      </c>
      <c r="G28">
        <f t="shared" si="0"/>
        <v>36.299999999999997</v>
      </c>
      <c r="H28">
        <f t="shared" si="2"/>
        <v>226.90000000000003</v>
      </c>
      <c r="J28" s="7" t="str">
        <f>[1]!WB(H28-$G$39*C28,"&lt;=",K28)</f>
        <v>&lt;=</v>
      </c>
      <c r="K28" s="6">
        <v>0</v>
      </c>
    </row>
    <row r="29" spans="2:11" x14ac:dyDescent="0.2">
      <c r="B29" s="14">
        <f t="shared" si="1"/>
        <v>16</v>
      </c>
      <c r="C29" s="22">
        <v>0</v>
      </c>
      <c r="D29" s="14">
        <v>0</v>
      </c>
      <c r="E29" s="14">
        <v>16.5</v>
      </c>
      <c r="F29" s="14">
        <v>14.2</v>
      </c>
      <c r="G29">
        <f t="shared" si="0"/>
        <v>30.7</v>
      </c>
      <c r="H29">
        <f t="shared" si="2"/>
        <v>30.7</v>
      </c>
      <c r="J29" s="7" t="str">
        <f>[1]!WB(H29-$G$39*C29,"&lt;=",K29)</f>
        <v>=&lt;=</v>
      </c>
      <c r="K29" s="6">
        <v>30.700000000000042</v>
      </c>
    </row>
    <row r="30" spans="2:11" x14ac:dyDescent="0.2">
      <c r="B30" s="14">
        <f t="shared" si="1"/>
        <v>17</v>
      </c>
      <c r="C30" s="22">
        <v>0</v>
      </c>
      <c r="D30" s="14">
        <v>0</v>
      </c>
      <c r="E30" s="14">
        <v>20.9</v>
      </c>
      <c r="F30" s="14">
        <v>7.2</v>
      </c>
      <c r="G30">
        <f t="shared" si="0"/>
        <v>28.099999999999998</v>
      </c>
      <c r="H30">
        <f t="shared" si="2"/>
        <v>58.80000000000004</v>
      </c>
      <c r="J30" s="7" t="str">
        <f>[1]!WB(H30-$G$39*C30,"&lt;=",K30)</f>
        <v>=&lt;=</v>
      </c>
      <c r="K30" s="6">
        <v>58.800000000000047</v>
      </c>
    </row>
    <row r="31" spans="2:11" x14ac:dyDescent="0.2">
      <c r="B31" s="14">
        <f t="shared" si="1"/>
        <v>18</v>
      </c>
      <c r="C31" s="22">
        <v>0</v>
      </c>
      <c r="D31" s="14">
        <v>0</v>
      </c>
      <c r="E31" s="14">
        <v>26.6</v>
      </c>
      <c r="F31" s="14">
        <v>7.8</v>
      </c>
      <c r="G31">
        <f t="shared" si="0"/>
        <v>34.4</v>
      </c>
      <c r="H31">
        <f t="shared" si="2"/>
        <v>93.200000000000045</v>
      </c>
      <c r="J31" s="7" t="str">
        <f>[1]!WB(H31-$G$39*C31,"&lt;=",K31)</f>
        <v>=&lt;=</v>
      </c>
      <c r="K31" s="6">
        <v>93.199999999999989</v>
      </c>
    </row>
    <row r="32" spans="2:11" x14ac:dyDescent="0.2">
      <c r="B32" s="14">
        <f t="shared" si="1"/>
        <v>19</v>
      </c>
      <c r="C32" s="22">
        <v>0</v>
      </c>
      <c r="D32" s="14">
        <v>0</v>
      </c>
      <c r="E32" s="14">
        <v>23.4</v>
      </c>
      <c r="F32" s="14">
        <v>19.100000000000001</v>
      </c>
      <c r="G32">
        <f t="shared" si="0"/>
        <v>42.5</v>
      </c>
      <c r="H32">
        <f t="shared" si="2"/>
        <v>135.69999999999999</v>
      </c>
      <c r="J32" s="7" t="str">
        <f>[1]!WB(H32-$G$39*C32,"&lt;=",K32)</f>
        <v>=&lt;=</v>
      </c>
      <c r="K32" s="6">
        <v>135.69999999999996</v>
      </c>
    </row>
    <row r="33" spans="2:11" x14ac:dyDescent="0.2">
      <c r="B33" s="14">
        <f t="shared" si="1"/>
        <v>20</v>
      </c>
      <c r="C33" s="22">
        <v>0</v>
      </c>
      <c r="D33" s="14">
        <v>0</v>
      </c>
      <c r="E33" s="14">
        <v>18.600000000000001</v>
      </c>
      <c r="F33" s="14">
        <v>22.4</v>
      </c>
      <c r="G33">
        <f t="shared" si="0"/>
        <v>41</v>
      </c>
      <c r="H33">
        <f t="shared" si="2"/>
        <v>176.69999999999996</v>
      </c>
      <c r="J33" s="7" t="str">
        <f>[1]!WB(H33-$G$39*C33,"&lt;=",K33)</f>
        <v>=&lt;=</v>
      </c>
      <c r="K33" s="6">
        <v>176.69999999999996</v>
      </c>
    </row>
    <row r="34" spans="2:11" x14ac:dyDescent="0.2">
      <c r="B34" s="14">
        <f t="shared" si="1"/>
        <v>21</v>
      </c>
      <c r="C34" s="22">
        <v>0</v>
      </c>
      <c r="D34" s="14">
        <v>0</v>
      </c>
      <c r="E34" s="14">
        <v>16.600000000000001</v>
      </c>
      <c r="F34" s="14">
        <v>24.8</v>
      </c>
      <c r="G34">
        <f t="shared" si="0"/>
        <v>41.400000000000006</v>
      </c>
      <c r="H34">
        <f t="shared" si="2"/>
        <v>218.09999999999997</v>
      </c>
      <c r="J34" s="7" t="str">
        <f>[1]!WB(H34-$G$39*C34,"&lt;=",K34)</f>
        <v>=&lt;=</v>
      </c>
      <c r="K34" s="6">
        <v>218.09999999999997</v>
      </c>
    </row>
    <row r="35" spans="2:11" x14ac:dyDescent="0.2">
      <c r="B35" s="14">
        <f t="shared" si="1"/>
        <v>22</v>
      </c>
      <c r="C35" s="22">
        <v>1</v>
      </c>
      <c r="D35" s="14">
        <v>0</v>
      </c>
      <c r="E35" s="14">
        <v>11.1</v>
      </c>
      <c r="F35" s="14">
        <v>15.2</v>
      </c>
      <c r="G35">
        <f t="shared" si="0"/>
        <v>26.299999999999997</v>
      </c>
      <c r="H35">
        <f t="shared" si="2"/>
        <v>244.39999999999998</v>
      </c>
      <c r="J35" s="7" t="str">
        <f>[1]!WB(H35-$G$39*C35,"&lt;=",K35)</f>
        <v>&lt;=</v>
      </c>
      <c r="K35" s="6">
        <v>0</v>
      </c>
    </row>
    <row r="36" spans="2:11" x14ac:dyDescent="0.2">
      <c r="B36" s="14">
        <f t="shared" si="1"/>
        <v>23</v>
      </c>
      <c r="C36" s="22">
        <v>0</v>
      </c>
      <c r="D36" s="14">
        <v>0</v>
      </c>
      <c r="E36" s="14">
        <v>8.1</v>
      </c>
      <c r="F36" s="14">
        <v>12.6</v>
      </c>
      <c r="G36">
        <f t="shared" si="0"/>
        <v>20.7</v>
      </c>
      <c r="H36">
        <f t="shared" si="2"/>
        <v>20.7</v>
      </c>
      <c r="J36" s="7" t="str">
        <f>[1]!WB(H36-$G$39*C36,"&lt;=",K36)</f>
        <v>=&lt;=</v>
      </c>
      <c r="K36" s="6">
        <v>20.700000000000045</v>
      </c>
    </row>
    <row r="37" spans="2:11" x14ac:dyDescent="0.2">
      <c r="B37" s="14">
        <f t="shared" si="1"/>
        <v>24</v>
      </c>
      <c r="C37" s="22">
        <v>0</v>
      </c>
      <c r="D37" s="14">
        <v>0</v>
      </c>
      <c r="E37" s="14">
        <v>4.5999999999999996</v>
      </c>
      <c r="F37" s="14">
        <v>9.8000000000000007</v>
      </c>
      <c r="G37">
        <f t="shared" si="0"/>
        <v>14.4</v>
      </c>
      <c r="H37">
        <f t="shared" si="2"/>
        <v>35.100000000000044</v>
      </c>
      <c r="J37" s="7" t="str">
        <f>[1]!WB(H37-$G$39*C37,"&lt;=",K37)</f>
        <v>=&lt;=</v>
      </c>
      <c r="K37" s="6">
        <v>35.099999999999959</v>
      </c>
    </row>
    <row r="39" spans="2:11" x14ac:dyDescent="0.2">
      <c r="F39" s="1" t="s">
        <v>15</v>
      </c>
      <c r="G39" s="4">
        <f>SUM(G14:G37)</f>
        <v>764.9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2DE887-ADB4-4879-BCB6-05469599E4C6}">
  <dimension ref="A1:A9"/>
  <sheetViews>
    <sheetView workbookViewId="0"/>
  </sheetViews>
  <sheetFormatPr defaultRowHeight="12.75" x14ac:dyDescent="0.2"/>
  <sheetData>
    <row r="1" spans="1:1" ht="18" x14ac:dyDescent="0.25">
      <c r="A1" s="3" t="s">
        <v>80</v>
      </c>
    </row>
    <row r="2" spans="1:1" x14ac:dyDescent="0.2">
      <c r="A2" s="17" t="s">
        <v>72</v>
      </c>
    </row>
    <row r="3" spans="1:1" x14ac:dyDescent="0.2">
      <c r="A3" s="17" t="s">
        <v>73</v>
      </c>
    </row>
    <row r="4" spans="1:1" x14ac:dyDescent="0.2">
      <c r="A4" s="17" t="s">
        <v>74</v>
      </c>
    </row>
    <row r="5" spans="1:1" x14ac:dyDescent="0.2">
      <c r="A5" s="17" t="s">
        <v>75</v>
      </c>
    </row>
    <row r="6" spans="1:1" x14ac:dyDescent="0.2">
      <c r="A6" s="17" t="s">
        <v>76</v>
      </c>
    </row>
    <row r="7" spans="1:1" x14ac:dyDescent="0.2">
      <c r="A7" s="17" t="s">
        <v>77</v>
      </c>
    </row>
    <row r="8" spans="1:1" x14ac:dyDescent="0.2">
      <c r="A8" s="17" t="s">
        <v>78</v>
      </c>
    </row>
    <row r="9" spans="1:1" x14ac:dyDescent="0.2">
      <c r="A9" s="17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WB! Status</vt:lpstr>
      <vt:lpstr>Model</vt:lpstr>
      <vt:lpstr>Notes</vt:lpstr>
      <vt:lpstr>WBBINpick</vt:lpstr>
      <vt:lpstr>WBMIN</vt:lpstr>
    </vt:vector>
  </TitlesOfParts>
  <Company>University of Chicago GSB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anon</dc:creator>
  <cp:lastModifiedBy>hassl</cp:lastModifiedBy>
  <dcterms:created xsi:type="dcterms:W3CDTF">2001-11-06T03:13:13Z</dcterms:created>
  <dcterms:modified xsi:type="dcterms:W3CDTF">2020-01-17T13:57:20Z</dcterms:modified>
</cp:coreProperties>
</file>