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odels\WhatBest\Stochastic\"/>
    </mc:Choice>
  </mc:AlternateContent>
  <xr:revisionPtr revIDLastSave="0" documentId="13_ncr:1_{76389DDA-DF1A-4EBB-AE43-6E95AC6635B1}" xr6:coauthVersionLast="47" xr6:coauthVersionMax="47" xr10:uidLastSave="{00000000-0000-0000-0000-000000000000}"/>
  <bookViews>
    <workbookView xWindow="795" yWindow="1350" windowWidth="27930" windowHeight="16365" activeTab="4" xr2:uid="{00000000-000D-0000-FFFF-FFFF00000000}"/>
  </bookViews>
  <sheets>
    <sheet name="WB! Status" sheetId="162" r:id="rId1"/>
    <sheet name="WB!_Stochastic" sheetId="145" r:id="rId2"/>
    <sheet name="WB!_Histogram" sheetId="144" r:id="rId3"/>
    <sheet name="Model" sheetId="1" r:id="rId4"/>
    <sheet name="Problem_Description" sheetId="123" r:id="rId5"/>
  </sheets>
  <externalReferences>
    <externalReference r:id="rId6"/>
  </externalReferences>
  <definedNames>
    <definedName name="EndLvlA">Model!$K$11</definedName>
    <definedName name="EndLvlB">Model!$K$18</definedName>
    <definedName name="EndLvlC">Model!$K$26</definedName>
    <definedName name="FloOutA">Model!$J$11</definedName>
    <definedName name="FloOutB">Model!$J$18</definedName>
    <definedName name="FloOutC">Model!$J$26</definedName>
    <definedName name="InFlowA">Model!$B$36</definedName>
    <definedName name="InFlowB">Model!$B$37</definedName>
    <definedName name="InFlowC">Model!$B$38</definedName>
    <definedName name="OverFloA">Model!$G$11</definedName>
    <definedName name="OverFloB">Model!$G$18</definedName>
    <definedName name="OverFloC">Model!$G$26</definedName>
    <definedName name="TotalDeviations">Model!$K$31</definedName>
    <definedName name="TotalUnder">Model!$J$31</definedName>
    <definedName name="WBASSP">1</definedName>
    <definedName name="WBGOLINDEG">3</definedName>
    <definedName name="WBMIN">Model!$K$31</definedName>
    <definedName name="WBSSLSV">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9" i="1" l="1"/>
  <c r="D28" i="1"/>
  <c r="D21" i="1"/>
  <c r="D20" i="1"/>
  <c r="D14" i="1"/>
  <c r="D13" i="1"/>
  <c r="C52" i="1"/>
  <c r="C53" i="1"/>
  <c r="E18" i="1" l="1"/>
  <c r="E11" i="1"/>
  <c r="E26" i="1"/>
  <c r="C51" i="1"/>
  <c r="M11" i="1"/>
  <c r="M26" i="1"/>
  <c r="M18" i="1"/>
  <c r="C39" i="1" l="1"/>
  <c r="G26" i="1"/>
  <c r="J26" i="1" s="1"/>
  <c r="C26" i="1"/>
  <c r="C18" i="1"/>
  <c r="G11" i="1"/>
  <c r="G18" i="1"/>
  <c r="H18" i="1" s="1"/>
  <c r="K18" i="1" s="1"/>
  <c r="N26" i="1"/>
  <c r="N18" i="1"/>
  <c r="N11" i="1"/>
  <c r="B40" i="1"/>
  <c r="B41" i="1"/>
  <c r="K20" i="1" l="1"/>
  <c r="K21" i="1"/>
  <c r="J29" i="1"/>
  <c r="J28" i="1"/>
  <c r="H26" i="1"/>
  <c r="K26" i="1" s="1"/>
  <c r="J18" i="1"/>
  <c r="K29" i="1" l="1"/>
  <c r="L29" i="1" s="1"/>
  <c r="L21" i="1" s="1"/>
  <c r="K28" i="1"/>
  <c r="L28" i="1" s="1"/>
  <c r="J21" i="1"/>
  <c r="J20" i="1"/>
  <c r="L20" i="1" s="1"/>
  <c r="H11" i="1"/>
  <c r="K11" i="1" s="1"/>
  <c r="C45" i="1"/>
  <c r="K13" i="1" l="1"/>
  <c r="K14" i="1"/>
  <c r="J11" i="1"/>
  <c r="J13" i="1" l="1"/>
  <c r="L13" i="1" s="1"/>
  <c r="H31" i="1" s="1"/>
  <c r="J14" i="1"/>
  <c r="L14" i="1" l="1"/>
  <c r="J31" i="1" s="1"/>
  <c r="K31" i="1" s="1"/>
</calcChain>
</file>

<file path=xl/sharedStrings.xml><?xml version="1.0" encoding="utf-8"?>
<sst xmlns="http://schemas.openxmlformats.org/spreadsheetml/2006/main" count="395" uniqueCount="254">
  <si>
    <t>Capacity</t>
  </si>
  <si>
    <t>Stage</t>
  </si>
  <si>
    <t>Scenarios</t>
  </si>
  <si>
    <t>Step 1: Core Model</t>
  </si>
  <si>
    <t>Step 2a: Staging info</t>
  </si>
  <si>
    <t xml:space="preserve">   --------------------------------------------------------</t>
  </si>
  <si>
    <t xml:space="preserve"> ----------------------------------</t>
  </si>
  <si>
    <t xml:space="preserve"> -   1-</t>
  </si>
  <si>
    <t xml:space="preserve"> -   2-</t>
  </si>
  <si>
    <t xml:space="preserve"> -   3-</t>
  </si>
  <si>
    <t xml:space="preserve"> -   4-</t>
  </si>
  <si>
    <t>Bin Lows</t>
  </si>
  <si>
    <t>Bin Highs</t>
  </si>
  <si>
    <t>Mid-Points</t>
  </si>
  <si>
    <t>Bin Probabilities</t>
  </si>
  <si>
    <t xml:space="preserve"> End of Report</t>
  </si>
  <si>
    <t xml:space="preserve"> DATE GENERATED:</t>
  </si>
  <si>
    <t xml:space="preserve"> STOCHASTIC INFORMATION:</t>
  </si>
  <si>
    <t>REPORTING CELLS</t>
  </si>
  <si>
    <t xml:space="preserve"> SCENARIO</t>
  </si>
  <si>
    <t>PROBABILITY</t>
  </si>
  <si>
    <t>STAGE 1</t>
  </si>
  <si>
    <t xml:space="preserve"> MODEL INFORMATION:</t>
  </si>
  <si>
    <t xml:space="preserve">   CLASSIFICATION DATA            Current   Capacity Limits</t>
  </si>
  <si>
    <t xml:space="preserve">         Free                           0</t>
  </si>
  <si>
    <t xml:space="preserve">         Integers/Binaries            0/0         Unlimited</t>
  </si>
  <si>
    <t xml:space="preserve">     Strings                            0</t>
  </si>
  <si>
    <t xml:space="preserve"> NON-DEFAULT SETTINGS:</t>
  </si>
  <si>
    <t xml:space="preserve"> DATA HISTOGRAM:</t>
  </si>
  <si>
    <t xml:space="preserve">                      -------------------------------------------------------</t>
  </si>
  <si>
    <t xml:space="preserve">   Expected Value (EV)</t>
  </si>
  <si>
    <t xml:space="preserve">   Expected Value of Perfect Information (=|EVWS-EV|)</t>
  </si>
  <si>
    <t>.</t>
  </si>
  <si>
    <t xml:space="preserve">   Integers/Binaries                    0         Unlimited</t>
  </si>
  <si>
    <t xml:space="preserve">   RANDOMS                              3</t>
  </si>
  <si>
    <t xml:space="preserve">   STAGES                               2</t>
  </si>
  <si>
    <t xml:space="preserve"> MODEL TYPE:</t>
  </si>
  <si>
    <t xml:space="preserve"> SOLUTION STATUS: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</si>
  <si>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</si>
  <si>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</si>
  <si>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</si>
  <si>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</si>
  <si>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</si>
  <si>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</si>
  <si>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</si>
  <si>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</si>
  <si>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</si>
  <si>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</si>
  <si>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  Minimum coefficient value:        0.23456789  on &lt;RHS&gt;</t>
  </si>
  <si>
    <t xml:space="preserve"> EXPECTED VALUE:         </t>
  </si>
  <si>
    <t xml:space="preserve">   Stochastic Support / Use Stochastic Modeling Support:   On</t>
  </si>
  <si>
    <t xml:space="preserve">   Stochastic Solver Options / Load Scenario Viewer:   On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</si>
  <si>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</si>
  <si>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</si>
  <si>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</si>
  <si>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</si>
  <si>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</t>
  </si>
  <si>
    <t>Managing Releases from Water Reservoirs</t>
  </si>
  <si>
    <t xml:space="preserve">    Pool A:</t>
  </si>
  <si>
    <t xml:space="preserve">  Release</t>
  </si>
  <si>
    <t>Start</t>
  </si>
  <si>
    <t>Level</t>
  </si>
  <si>
    <t>Inflow</t>
  </si>
  <si>
    <t>(Random)</t>
  </si>
  <si>
    <t>(SP_HydroPool.xlsx)</t>
  </si>
  <si>
    <t>Overflow</t>
  </si>
  <si>
    <t>New Level</t>
  </si>
  <si>
    <t>Before Release</t>
  </si>
  <si>
    <t>Release</t>
  </si>
  <si>
    <t>Decision 1</t>
  </si>
  <si>
    <t>Decision 0</t>
  </si>
  <si>
    <t>End</t>
  </si>
  <si>
    <t xml:space="preserve">Total </t>
  </si>
  <si>
    <t>Flow Out</t>
  </si>
  <si>
    <t>Ideal level:</t>
  </si>
  <si>
    <t>Ideal flow:</t>
  </si>
  <si>
    <t>Upstream</t>
  </si>
  <si>
    <t xml:space="preserve">    Pool B:</t>
  </si>
  <si>
    <t>How much to release before the uncertain rainy season from each of several connected reservoirs.</t>
  </si>
  <si>
    <t>Pool A ==&gt; Pool B ==&gt; Pool C</t>
  </si>
  <si>
    <t>Inflow, Stg0</t>
  </si>
  <si>
    <t>Inflow, Stg1</t>
  </si>
  <si>
    <t xml:space="preserve">    Pool C:</t>
  </si>
  <si>
    <t>Scenario Inflows</t>
  </si>
  <si>
    <t>Probability:</t>
  </si>
  <si>
    <t>Scenario:</t>
  </si>
  <si>
    <t>Pool A:</t>
  </si>
  <si>
    <t>Pool B:</t>
  </si>
  <si>
    <t>Pool C:</t>
  </si>
  <si>
    <t>Outcome</t>
  </si>
  <si>
    <t xml:space="preserve"> What'sBest!® 18.0.0.5 (May 14, 2022) - Lib.:14.0.5099.142 - 64-bit - Status Report -</t>
  </si>
  <si>
    <t xml:space="preserve"> - Lindo Staff -</t>
  </si>
  <si>
    <t xml:space="preserve"> ERROR / WARNING MESSAGES:</t>
  </si>
  <si>
    <t xml:space="preserve"> ***WARNING***</t>
  </si>
  <si>
    <t xml:space="preserve">   No Constraint Cells (Help Reference: NOCONST):</t>
  </si>
  <si>
    <t xml:space="preserve">   The solver recognized no valid constraints. The model either contained</t>
  </si>
  <si>
    <t xml:space="preserve">   no constraint functions or only constraint functions that did not depend</t>
  </si>
  <si>
    <t xml:space="preserve">   on any adjustable cells. If the model was developed for an earlier</t>
  </si>
  <si>
    <t xml:space="preserve">   version of What'sBest, the constraints may need to be converted to the</t>
  </si>
  <si>
    <t xml:space="preserve">   current format for constraint functions.</t>
  </si>
  <si>
    <t xml:space="preserve"> &lt;&lt;==Minimize</t>
  </si>
  <si>
    <t xml:space="preserve"> What'sBest!® 18.0.0.5 (May 14, 2022) - Lib.:14.0.5099.142 - 64-bit - Stochastic Histogram -</t>
  </si>
  <si>
    <t>Model!B36</t>
  </si>
  <si>
    <t>INFLOWB</t>
  </si>
  <si>
    <t xml:space="preserve"> What'sBest!® 18.0.0.5 (May 14, 2022) - Lib.:14.0.5099.142 - 64-bit - Stochastic Report -</t>
  </si>
  <si>
    <t xml:space="preserve">   Nonlinears/Quadratics             96/0         Unlimited</t>
  </si>
  <si>
    <t xml:space="preserve">   NODES                                9</t>
  </si>
  <si>
    <t xml:space="preserve">   SCENARIOS                            8</t>
  </si>
  <si>
    <t>Model!B37</t>
  </si>
  <si>
    <t>INFLOWA</t>
  </si>
  <si>
    <t>INFLOWC</t>
  </si>
  <si>
    <t xml:space="preserve"> -   5-</t>
  </si>
  <si>
    <t xml:space="preserve"> -   6-</t>
  </si>
  <si>
    <t xml:space="preserve"> -   7-</t>
  </si>
  <si>
    <t xml:space="preserve"> -   8-</t>
  </si>
  <si>
    <t xml:space="preserve">       Adjustables                      6         Unlimited</t>
  </si>
  <si>
    <t xml:space="preserve">         Continuous                     6</t>
  </si>
  <si>
    <t xml:space="preserve">     Constraints                        0         Unlimited</t>
  </si>
  <si>
    <t xml:space="preserve">   Nonlinears/Quadratics             12/0         Unlimited</t>
  </si>
  <si>
    <t xml:space="preserve">   Maximum coefficient value:        7000  on &lt;RHS&gt;</t>
  </si>
  <si>
    <t>Nonlinear (Nonlinear Program)</t>
  </si>
  <si>
    <t xml:space="preserve"> OPTIMALITY CONDITION:   </t>
  </si>
  <si>
    <t xml:space="preserve"> OPTIMALITY TOLERANCES:  </t>
  </si>
  <si>
    <t>Minimize</t>
  </si>
  <si>
    <t>Multistart   -   Best Run Index: 0</t>
  </si>
  <si>
    <t>0 Hours  0 Minutes  8 Seconds</t>
  </si>
  <si>
    <t xml:space="preserve">   Nonlinearities Present (Help Reference: NLINCELL):</t>
  </si>
  <si>
    <t xml:space="preserve">   The cells below contain nonlinear expressions. If these cells are used only for</t>
  </si>
  <si>
    <t xml:space="preserve">   reporting, then, for efficiency, they should be included in a WBOMIT range (refer</t>
  </si>
  <si>
    <t xml:space="preserve">   to documentation). In some cases, nonlinear cells may be linearized automatically</t>
  </si>
  <si>
    <t xml:space="preserve">   by the Linearization option that is set in the General Options dialog box. This</t>
  </si>
  <si>
    <t xml:space="preserve">   warning can be turned off with the Nonlinearity Present checkbox in the</t>
  </si>
  <si>
    <t xml:space="preserve">   General Options dialog box</t>
  </si>
  <si>
    <t xml:space="preserve">   (cell addresses listed at bottom of tab).</t>
  </si>
  <si>
    <t xml:space="preserve"> LISTING:</t>
  </si>
  <si>
    <t xml:space="preserve">   List of nonlinear expressions:</t>
  </si>
  <si>
    <t xml:space="preserve">   List of contributors to nonlinear cells:</t>
  </si>
  <si>
    <t xml:space="preserve">   General Options / Linearization / Degree:   Mathematical, Logical</t>
  </si>
  <si>
    <t xml:space="preserve">   General Options / Linearization / Degree:   On</t>
  </si>
  <si>
    <t xml:space="preserve">   The above option has been turned on : None</t>
  </si>
  <si>
    <t>When are the release decisions made,</t>
  </si>
  <si>
    <t>Stage 0 or 1?</t>
  </si>
  <si>
    <t>Step 3:Describe  Randomness here</t>
  </si>
  <si>
    <t>Step 4: Scenario/sampling info</t>
  </si>
  <si>
    <t>Step 5: Reporting info</t>
  </si>
  <si>
    <t xml:space="preserve">             Reporting cells (optional)</t>
  </si>
  <si>
    <t xml:space="preserve">             Histogram (optional)</t>
  </si>
  <si>
    <t xml:space="preserve"> Decide how much to release from each reservoir pool.</t>
  </si>
  <si>
    <t>Random inflows are revealed,</t>
  </si>
  <si>
    <t>Make next release decisions.</t>
  </si>
  <si>
    <t>Stage 0:</t>
  </si>
  <si>
    <t>Stage 1, Beginning:</t>
  </si>
  <si>
    <t>Stage 1, End:</t>
  </si>
  <si>
    <t xml:space="preserve">       Constants                       67</t>
  </si>
  <si>
    <t>TOTALDEVIATIONS</t>
  </si>
  <si>
    <t>FLOOUTA</t>
  </si>
  <si>
    <t>ENDLVLA</t>
  </si>
  <si>
    <t>FLOOUTB</t>
  </si>
  <si>
    <t>ENDLVLB</t>
  </si>
  <si>
    <t>FLOOUTC</t>
  </si>
  <si>
    <t>ENDLVLC</t>
  </si>
  <si>
    <t>Deviations over:</t>
  </si>
  <si>
    <t>Deviation under:</t>
  </si>
  <si>
    <t>Total deviations, Over:</t>
  </si>
  <si>
    <t>Totals</t>
  </si>
  <si>
    <t>Under:</t>
  </si>
  <si>
    <t xml:space="preserve">   Adjustables                        360         Unlimited</t>
  </si>
  <si>
    <t xml:space="preserve">   Constraints                        368         Unlimited</t>
  </si>
  <si>
    <t xml:space="preserve">   Coefficients                       105</t>
  </si>
  <si>
    <t>FEASIBLE (see messages below)</t>
  </si>
  <si>
    <t>UNCERTAIN</t>
  </si>
  <si>
    <t xml:space="preserve">   Model!D13</t>
  </si>
  <si>
    <t xml:space="preserve">   Model!J13</t>
  </si>
  <si>
    <t xml:space="preserve">   Model!K13</t>
  </si>
  <si>
    <t xml:space="preserve">   Model!D28</t>
  </si>
  <si>
    <t xml:space="preserve">   Model!J28</t>
  </si>
  <si>
    <t xml:space="preserve">   Model!K28</t>
  </si>
  <si>
    <t>What'sBest!  |  Advanced   |   Scenario Viewer</t>
  </si>
  <si>
    <t xml:space="preserve">   Releases of water from Pool A feeds into Pool B which feeds into Pool C.</t>
  </si>
  <si>
    <t>Schematically:</t>
  </si>
  <si>
    <t>The red arrows represent random inflows into a reservoir.</t>
  </si>
  <si>
    <t>The blue arrows represent release decisions from one reservoir to the next.</t>
  </si>
  <si>
    <r>
      <t xml:space="preserve"> This is a What's</t>
    </r>
    <r>
      <rPr>
        <i/>
        <sz val="18"/>
        <rFont val="Arial"/>
        <family val="2"/>
      </rPr>
      <t>Best</t>
    </r>
    <r>
      <rPr>
        <sz val="18"/>
        <rFont val="Arial"/>
        <family val="2"/>
      </rPr>
      <t>! model of a series of three water reservoirs:</t>
    </r>
  </si>
  <si>
    <t>The decisions are how much to release from each reservoir.</t>
  </si>
  <si>
    <t>Here we look at just the two-period ( or two-stage) version of the problem.</t>
  </si>
  <si>
    <t xml:space="preserve">   The sequence of events is:</t>
  </si>
  <si>
    <t xml:space="preserve"> Think of being just before the onset of the rainy season.</t>
  </si>
  <si>
    <t>We make a set of release decisions before the season arrives,</t>
  </si>
  <si>
    <t>We need to make the next release decision.</t>
  </si>
  <si>
    <t>Stage 1, start : Random inflows are revealed,</t>
  </si>
  <si>
    <t>Stage 0          : Decide how much to release from each reservoir pool.</t>
  </si>
  <si>
    <t>Stage 1, end  : Make next release decisions.</t>
  </si>
  <si>
    <t>In this example we have a simple objective function.  We specify a target release amount,</t>
  </si>
  <si>
    <t xml:space="preserve">and a target reservoir level, and then choose our release amounts to minimize the </t>
  </si>
  <si>
    <t>expected deviations about these targets</t>
  </si>
  <si>
    <t xml:space="preserve">   A more realistic (and complicated) objective would take into account various interests such as,</t>
  </si>
  <si>
    <t>Recreational use, navigation, Irrigation, and Power generation.</t>
  </si>
  <si>
    <t xml:space="preserve">       1) Create a model without any uncertainty, and then add uncertainty by the steps</t>
  </si>
  <si>
    <t xml:space="preserve">       2) Specify the staging (or sequencing) of thee decisions,</t>
  </si>
  <si>
    <t xml:space="preserve">       3)  Describe the randomess, specifically the distribution of the random variables,</t>
  </si>
  <si>
    <t xml:space="preserve">       4)  Specify the sample size,</t>
  </si>
  <si>
    <t xml:space="preserve">       5)  Specify any reporting cells.</t>
  </si>
  <si>
    <t xml:space="preserve"> You can perform these 5 steps by clicking on:</t>
  </si>
  <si>
    <t xml:space="preserve">              What'sBest!  |  Options   |   Stochastic Solver</t>
  </si>
  <si>
    <t xml:space="preserve">    In this example we use a scenario table to describe the randomness.  Specifically,</t>
  </si>
  <si>
    <t>we list 8 different scenarios, with associated probabilities of what might happen.</t>
  </si>
  <si>
    <t xml:space="preserve">      What'sBest! then figures out what is the best combination of Stage 0 and Stage 1 decisions in face of the uncertain inflows.</t>
  </si>
  <si>
    <t xml:space="preserve">  Once the optimization is done,  you can view what would happen under each of the possible scenarios by clicking on:</t>
  </si>
  <si>
    <t>and then once we see how much precipitation actually occurs,</t>
  </si>
  <si>
    <t>Keywords: Dam system, Hydro electric, Monte Carlo, Reservoir modeling, River system, Stochastic optimization, Uncertainty</t>
  </si>
  <si>
    <r>
      <t xml:space="preserve">   You set up a stochastic model in What's</t>
    </r>
    <r>
      <rPr>
        <b/>
        <i/>
        <sz val="18"/>
        <rFont val="Arial"/>
        <family val="2"/>
      </rPr>
      <t>Best</t>
    </r>
    <r>
      <rPr>
        <b/>
        <sz val="18"/>
        <rFont val="Arial"/>
        <family val="2"/>
      </rPr>
      <t>! by the steps:</t>
    </r>
  </si>
  <si>
    <t>TOTALUNDER</t>
  </si>
  <si>
    <t xml:space="preserve">   Total Cells                        124</t>
  </si>
  <si>
    <t xml:space="preserve">     Numerics                         124</t>
  </si>
  <si>
    <t xml:space="preserve">       Formulas                        51</t>
  </si>
  <si>
    <t>Sequence of events is:</t>
  </si>
  <si>
    <t>Identify random vars:</t>
  </si>
  <si>
    <t>and their distribution:</t>
  </si>
  <si>
    <t>Model!K31</t>
  </si>
  <si>
    <t>Model!J31</t>
  </si>
  <si>
    <t>Model!B38</t>
  </si>
  <si>
    <t>Model!J11</t>
  </si>
  <si>
    <t>Model!K11</t>
  </si>
  <si>
    <t>Model!J18</t>
  </si>
  <si>
    <t>Model!K18</t>
  </si>
  <si>
    <t>Model!J26</t>
  </si>
  <si>
    <t>Model!K26</t>
  </si>
  <si>
    <t xml:space="preserve">   Minimum coefficient in formula:   Model!E11</t>
  </si>
  <si>
    <t xml:space="preserve">   Maximum coefficient in formula:   Model!H11</t>
  </si>
  <si>
    <t xml:space="preserve">   Model!G11</t>
  </si>
  <si>
    <t xml:space="preserve">   Model!D14</t>
  </si>
  <si>
    <t xml:space="preserve">   Model!J14</t>
  </si>
  <si>
    <t xml:space="preserve">   Model!K14</t>
  </si>
  <si>
    <t xml:space="preserve">   Model!G18</t>
  </si>
  <si>
    <t xml:space="preserve">   Model!D20</t>
  </si>
  <si>
    <t xml:space="preserve">   Model!J20</t>
  </si>
  <si>
    <t xml:space="preserve">   Model!K20</t>
  </si>
  <si>
    <t xml:space="preserve">   Model!G26</t>
  </si>
  <si>
    <t xml:space="preserve">   Model!D29</t>
  </si>
  <si>
    <t xml:space="preserve">   Model!J29</t>
  </si>
  <si>
    <t xml:space="preserve">   Model!K29</t>
  </si>
  <si>
    <t xml:space="preserve">   Model!D11</t>
  </si>
  <si>
    <t xml:space="preserve">   Model!E11</t>
  </si>
  <si>
    <t xml:space="preserve">   Model!J11</t>
  </si>
  <si>
    <t xml:space="preserve">   Model!K11</t>
  </si>
  <si>
    <t xml:space="preserve">   Model!D18</t>
  </si>
  <si>
    <t xml:space="preserve">   Model!E18</t>
  </si>
  <si>
    <t xml:space="preserve">   Model!J18</t>
  </si>
  <si>
    <t xml:space="preserve">   Model!K18</t>
  </si>
  <si>
    <t xml:space="preserve">   Model!D26</t>
  </si>
  <si>
    <t xml:space="preserve">   Model!E26</t>
  </si>
  <si>
    <t xml:space="preserve">   Model!J26</t>
  </si>
  <si>
    <t xml:space="preserve">   Model!K26</t>
  </si>
  <si>
    <t>(SP_HydroPool)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</si>
</sst>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30" x14ac:knownFonts="1">
    <font>
      <sz val="12"/>
      <name val="Arial"/>
    </font>
    <font>
      <sz val="12"/>
      <name val="Arial"/>
      <family val="2"/>
    </font>
    <font>
      <sz val="12"/>
      <name val="Arial"/>
      <family val="2"/>
    </font>
    <font>
      <sz val="12"/>
      <name val="Arial"/>
      <family val="2"/>
    </font>
    <font>
      <sz val="22"/>
      <name val="Arial"/>
      <family val="2"/>
    </font>
    <font>
      <b/>
      <sz val="21"/>
      <name val="Arial"/>
      <family val="2"/>
    </font>
    <font>
      <sz val="21"/>
      <name val="Arial"/>
      <family val="2"/>
    </font>
    <font>
      <b/>
      <i/>
      <sz val="21"/>
      <color indexed="10"/>
      <name val="Arial"/>
      <family val="2"/>
    </font>
    <font>
      <b/>
      <u/>
      <sz val="24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sz val="9"/>
      <name val="Courier"/>
    </font>
    <font>
      <sz val="9"/>
      <color indexed="10"/>
      <name val="Courier"/>
    </font>
    <font>
      <sz val="10"/>
      <color theme="1"/>
      <name val="Arial"/>
      <family val="2"/>
    </font>
    <font>
      <sz val="10"/>
      <color rgb="FF3F3F76"/>
      <name val="Arial"/>
      <family val="2"/>
    </font>
    <font>
      <b/>
      <i/>
      <sz val="21"/>
      <color rgb="FFFF0000"/>
      <name val="Arial"/>
      <family val="2"/>
    </font>
    <font>
      <b/>
      <sz val="21"/>
      <color theme="1"/>
      <name val="Arial"/>
      <family val="2"/>
    </font>
    <font>
      <b/>
      <sz val="22"/>
      <name val="Arial"/>
      <family val="2"/>
    </font>
    <font>
      <sz val="20"/>
      <name val="Arial"/>
      <family val="2"/>
    </font>
    <font>
      <b/>
      <sz val="20"/>
      <color theme="1"/>
      <name val="Arial"/>
      <family val="2"/>
    </font>
    <font>
      <b/>
      <sz val="20"/>
      <color rgb="FF3F3F76"/>
      <name val="Arial"/>
      <family val="2"/>
    </font>
    <font>
      <b/>
      <u/>
      <sz val="20"/>
      <name val="Arial"/>
      <family val="2"/>
    </font>
    <font>
      <b/>
      <sz val="22"/>
      <color theme="1"/>
      <name val="Arial"/>
      <family val="2"/>
    </font>
    <font>
      <b/>
      <sz val="20"/>
      <color indexed="12"/>
      <name val="Arial"/>
      <family val="2"/>
    </font>
    <font>
      <b/>
      <sz val="10"/>
      <name val="Arial"/>
      <family val="2"/>
    </font>
    <font>
      <b/>
      <u/>
      <sz val="18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i/>
      <sz val="18"/>
      <name val="Arial"/>
      <family val="2"/>
    </font>
    <font>
      <b/>
      <i/>
      <sz val="1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6" tint="0.79998168889431442"/>
        <bgColor indexed="65"/>
      </patternFill>
    </fill>
    <fill>
      <patternFill patternType="solid">
        <fgColor rgb="FFFFCC99"/>
      </patternFill>
    </fill>
    <fill>
      <patternFill patternType="solid">
        <fgColor rgb="FFFFFFCC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7">
    <xf numFmtId="0" fontId="0" fillId="0" borderId="0"/>
    <xf numFmtId="0" fontId="13" fillId="3" borderId="0" applyNumberFormat="0" applyBorder="0" applyAlignment="0" applyProtection="0"/>
    <xf numFmtId="0" fontId="3" fillId="0" borderId="0" applyNumberFormat="0" applyFont="0" applyFill="0" applyBorder="0" applyAlignment="0">
      <protection locked="0"/>
    </xf>
    <xf numFmtId="0" fontId="2" fillId="2" borderId="0" applyNumberFormat="0" applyBorder="0" applyAlignment="0">
      <protection locked="0"/>
    </xf>
    <xf numFmtId="0" fontId="14" fillId="4" borderId="1" applyNumberFormat="0" applyAlignment="0" applyProtection="0"/>
    <xf numFmtId="0" fontId="1" fillId="5" borderId="2" applyNumberFormat="0" applyFont="0" applyAlignment="0" applyProtection="0"/>
    <xf numFmtId="0" fontId="3" fillId="0" borderId="0" applyNumberFormat="0" applyFont="0" applyFill="0" applyBorder="0" applyAlignment="0">
      <protection locked="0"/>
    </xf>
  </cellStyleXfs>
  <cellXfs count="48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15" fillId="0" borderId="0" xfId="0" applyFont="1" applyBorder="1"/>
    <xf numFmtId="0" fontId="7" fillId="0" borderId="0" xfId="0" applyFont="1" applyBorder="1"/>
    <xf numFmtId="0" fontId="16" fillId="3" borderId="0" xfId="1" applyFont="1"/>
    <xf numFmtId="0" fontId="5" fillId="0" borderId="0" xfId="0" applyFont="1" applyAlignment="1">
      <alignment horizontal="right"/>
    </xf>
    <xf numFmtId="0" fontId="9" fillId="0" borderId="0" xfId="0" applyFont="1"/>
    <xf numFmtId="0" fontId="5" fillId="0" borderId="0" xfId="0" applyFont="1" applyBorder="1"/>
    <xf numFmtId="0" fontId="16" fillId="3" borderId="0" xfId="1" applyFont="1" applyBorder="1"/>
    <xf numFmtId="0" fontId="10" fillId="0" borderId="0" xfId="0" applyFont="1" applyAlignment="1">
      <alignment horizontal="right"/>
    </xf>
    <xf numFmtId="0" fontId="10" fillId="0" borderId="0" xfId="0" applyFont="1"/>
    <xf numFmtId="0" fontId="5" fillId="0" borderId="0" xfId="0" applyFont="1" applyBorder="1" applyAlignment="1">
      <alignment horizontal="right"/>
    </xf>
    <xf numFmtId="0" fontId="5" fillId="0" borderId="3" xfId="0" applyFont="1" applyBorder="1"/>
    <xf numFmtId="0" fontId="5" fillId="0" borderId="4" xfId="0" applyFont="1" applyBorder="1"/>
    <xf numFmtId="0" fontId="0" fillId="0" borderId="0" xfId="0" applyAlignment="1">
      <alignment horizontal="right"/>
    </xf>
    <xf numFmtId="0" fontId="8" fillId="0" borderId="0" xfId="0" applyFont="1"/>
    <xf numFmtId="0" fontId="11" fillId="0" borderId="0" xfId="0" applyFont="1"/>
    <xf numFmtId="164" fontId="11" fillId="0" borderId="0" xfId="0" applyNumberFormat="1" applyFont="1" applyAlignment="1">
      <alignment horizontal="left"/>
    </xf>
    <xf numFmtId="165" fontId="11" fillId="0" borderId="0" xfId="0" applyNumberFormat="1" applyFont="1" applyAlignment="1">
      <alignment horizontal="left"/>
    </xf>
    <xf numFmtId="0" fontId="12" fillId="0" borderId="0" xfId="0" applyFont="1"/>
    <xf numFmtId="166" fontId="11" fillId="0" borderId="0" xfId="0" applyNumberFormat="1" applyFont="1" applyAlignment="1">
      <alignment horizontal="left"/>
    </xf>
    <xf numFmtId="0" fontId="11" fillId="0" borderId="0" xfId="0" applyFont="1" applyAlignment="1">
      <alignment horizontal="right"/>
    </xf>
    <xf numFmtId="0" fontId="17" fillId="0" borderId="0" xfId="0" applyFont="1"/>
    <xf numFmtId="0" fontId="18" fillId="0" borderId="0" xfId="0" applyFont="1"/>
    <xf numFmtId="0" fontId="10" fillId="5" borderId="2" xfId="5" applyFont="1"/>
    <xf numFmtId="0" fontId="10" fillId="5" borderId="2" xfId="5" applyFont="1" applyAlignment="1">
      <alignment horizontal="right"/>
    </xf>
    <xf numFmtId="0" fontId="20" fillId="4" borderId="1" xfId="4" applyFont="1"/>
    <xf numFmtId="0" fontId="15" fillId="0" borderId="0" xfId="0" applyFont="1"/>
    <xf numFmtId="0" fontId="21" fillId="0" borderId="0" xfId="0" applyFont="1" applyFill="1" applyBorder="1" applyAlignment="1">
      <alignment horizontal="right"/>
    </xf>
    <xf numFmtId="0" fontId="21" fillId="0" borderId="0" xfId="0" applyFont="1" applyAlignment="1">
      <alignment horizontal="right"/>
    </xf>
    <xf numFmtId="0" fontId="17" fillId="0" borderId="0" xfId="0" applyFont="1" applyFill="1" applyBorder="1"/>
    <xf numFmtId="0" fontId="22" fillId="3" borderId="0" xfId="1" applyFont="1"/>
    <xf numFmtId="0" fontId="10" fillId="0" borderId="0" xfId="0" applyNumberFormat="1" applyFont="1" applyFill="1" applyAlignment="1"/>
    <xf numFmtId="0" fontId="23" fillId="0" borderId="0" xfId="2" applyFont="1" applyAlignment="1" applyProtection="1">
      <alignment horizontal="right"/>
      <protection locked="0"/>
    </xf>
    <xf numFmtId="0" fontId="19" fillId="3" borderId="0" xfId="1" applyFont="1" applyAlignment="1">
      <alignment horizontal="center"/>
    </xf>
    <xf numFmtId="0" fontId="24" fillId="0" borderId="0" xfId="0" applyFont="1"/>
    <xf numFmtId="0" fontId="1" fillId="0" borderId="0" xfId="0" applyNumberFormat="1" applyFont="1" applyFill="1" applyAlignment="1"/>
    <xf numFmtId="0" fontId="10" fillId="2" borderId="0" xfId="3" applyFont="1">
      <protection locked="0"/>
    </xf>
    <xf numFmtId="11" fontId="11" fillId="0" borderId="0" xfId="0" applyNumberFormat="1" applyFont="1"/>
    <xf numFmtId="0" fontId="11" fillId="0" borderId="0" xfId="0" applyFont="1" applyAlignment="1">
      <alignment horizontal="left"/>
    </xf>
    <xf numFmtId="0" fontId="17" fillId="0" borderId="0" xfId="0" applyFont="1" applyFill="1" applyBorder="1" applyAlignment="1">
      <alignment horizontal="right"/>
    </xf>
    <xf numFmtId="0" fontId="25" fillId="0" borderId="0" xfId="0" applyFont="1"/>
    <xf numFmtId="0" fontId="26" fillId="0" borderId="0" xfId="0" applyFont="1"/>
    <xf numFmtId="0" fontId="27" fillId="0" borderId="0" xfId="0" applyFont="1"/>
    <xf numFmtId="0" fontId="26" fillId="0" borderId="0" xfId="0" applyFont="1" applyFill="1" applyBorder="1"/>
    <xf numFmtId="0" fontId="1" fillId="0" borderId="0" xfId="0" applyFont="1"/>
  </cellXfs>
  <cellStyles count="7">
    <cellStyle name="20% - Accent3" xfId="1" builtinId="38"/>
    <cellStyle name="Adjustable" xfId="2" xr:uid="{00000000-0005-0000-0000-000001000000}"/>
    <cellStyle name="Best" xfId="3" xr:uid="{00000000-0005-0000-0000-000002000000}"/>
    <cellStyle name="Input" xfId="4" builtinId="20"/>
    <cellStyle name="Normal" xfId="0" builtinId="0"/>
    <cellStyle name="Note" xfId="5" builtinId="10"/>
    <cellStyle name="Random" xfId="6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'WB!_Histogram'!$D$14:$D$28</c:f>
              <c:strCache>
                <c:ptCount val="15"/>
                <c:pt idx="0">
                  <c:v>10897.50026</c:v>
                </c:pt>
                <c:pt idx="1">
                  <c:v>11890</c:v>
                </c:pt>
                <c:pt idx="2">
                  <c:v>12800</c:v>
                </c:pt>
                <c:pt idx="3">
                  <c:v>.</c:v>
                </c:pt>
                <c:pt idx="4">
                  <c:v>.</c:v>
                </c:pt>
                <c:pt idx="5">
                  <c:v>16300</c:v>
                </c:pt>
                <c:pt idx="6">
                  <c:v>.</c:v>
                </c:pt>
                <c:pt idx="7">
                  <c:v>.</c:v>
                </c:pt>
                <c:pt idx="8">
                  <c:v>.</c:v>
                </c:pt>
                <c:pt idx="9">
                  <c:v>.</c:v>
                </c:pt>
                <c:pt idx="10">
                  <c:v>.</c:v>
                </c:pt>
                <c:pt idx="11">
                  <c:v>.</c:v>
                </c:pt>
                <c:pt idx="12">
                  <c:v>.</c:v>
                </c:pt>
                <c:pt idx="13">
                  <c:v>.</c:v>
                </c:pt>
                <c:pt idx="14">
                  <c:v>25945</c:v>
                </c:pt>
              </c:strCache>
            </c:strRef>
          </c:cat>
          <c:val>
            <c:numRef>
              <c:f>'WB!_Histogram'!$E$14:$E$28</c:f>
              <c:numCache>
                <c:formatCode>General</c:formatCode>
                <c:ptCount val="15"/>
                <c:pt idx="0">
                  <c:v>0.35</c:v>
                </c:pt>
                <c:pt idx="1">
                  <c:v>0.25</c:v>
                </c:pt>
                <c:pt idx="2">
                  <c:v>0.15</c:v>
                </c:pt>
                <c:pt idx="3">
                  <c:v>0</c:v>
                </c:pt>
                <c:pt idx="4">
                  <c:v>0</c:v>
                </c:pt>
                <c:pt idx="5">
                  <c:v>0.2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42-4F58-8EC9-2CA0FC9A59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1782735"/>
        <c:axId val="531782319"/>
      </c:barChart>
      <c:catAx>
        <c:axId val="53178273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TOTALDEVIATIONS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1782319"/>
        <c:crosses val="autoZero"/>
        <c:auto val="1"/>
        <c:lblAlgn val="ctr"/>
        <c:lblOffset val="100"/>
        <c:noMultiLvlLbl val="0"/>
      </c:catAx>
      <c:valAx>
        <c:axId val="531782319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531782735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Histogram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'WB!_Histogram'!$D$51:$D$53</c:f>
              <c:numCache>
                <c:formatCode>General</c:formatCode>
                <c:ptCount val="3"/>
                <c:pt idx="0">
                  <c:v>10300.000128</c:v>
                </c:pt>
                <c:pt idx="1">
                  <c:v>16300</c:v>
                </c:pt>
                <c:pt idx="2">
                  <c:v>25945</c:v>
                </c:pt>
              </c:numCache>
            </c:numRef>
          </c:cat>
          <c:val>
            <c:numRef>
              <c:f>'WB!_Histogram'!$E$51:$E$53</c:f>
              <c:numCache>
                <c:formatCode>General</c:formatCode>
                <c:ptCount val="3"/>
                <c:pt idx="0">
                  <c:v>0.75</c:v>
                </c:pt>
                <c:pt idx="1">
                  <c:v>0.2</c:v>
                </c:pt>
                <c:pt idx="2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01-4A06-88E1-626A0E2DA3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7632463"/>
        <c:axId val="1077633295"/>
      </c:barChart>
      <c:catAx>
        <c:axId val="107763246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TOTALUNDER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77633295"/>
        <c:crosses val="autoZero"/>
        <c:auto val="1"/>
        <c:lblAlgn val="ctr"/>
        <c:lblOffset val="100"/>
        <c:noMultiLvlLbl val="0"/>
      </c:catAx>
      <c:valAx>
        <c:axId val="1077633295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Frequency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077632463"/>
        <c:crosses val="autoZero"/>
        <c:crossBetween val="between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5</xdr:col>
      <xdr:colOff>0</xdr:colOff>
      <xdr:row>42</xdr:row>
      <xdr:rowOff>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F94233D9-BBB0-CBB3-D60A-C1C6709CCE6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54</xdr:row>
      <xdr:rowOff>0</xdr:rowOff>
    </xdr:from>
    <xdr:to>
      <xdr:col>5</xdr:col>
      <xdr:colOff>0</xdr:colOff>
      <xdr:row>67</xdr:row>
      <xdr:rowOff>0</xdr:rowOff>
    </xdr:to>
    <xdr:graphicFrame macro="">
      <xdr:nvGraphicFramePr>
        <xdr:cNvPr id="28" name="Chart 27">
          <a:extLst>
            <a:ext uri="{FF2B5EF4-FFF2-40B4-BE49-F238E27FC236}">
              <a16:creationId xmlns:a16="http://schemas.microsoft.com/office/drawing/2014/main" id="{7F4BF87A-EEE8-F54F-8664-3E0D02B410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209550</xdr:colOff>
      <xdr:row>6</xdr:row>
      <xdr:rowOff>66675</xdr:rowOff>
    </xdr:from>
    <xdr:to>
      <xdr:col>2</xdr:col>
      <xdr:colOff>200025</xdr:colOff>
      <xdr:row>8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DAF4225D-EB1B-5D62-2CE3-A4AA8FE7EA18}"/>
            </a:ext>
          </a:extLst>
        </xdr:cNvPr>
        <xdr:cNvSpPr/>
      </xdr:nvSpPr>
      <xdr:spPr>
        <a:xfrm>
          <a:off x="971550" y="1247775"/>
          <a:ext cx="752475" cy="523875"/>
        </a:xfrm>
        <a:prstGeom prst="ellipse">
          <a:avLst/>
        </a:prstGeom>
        <a:solidFill>
          <a:sysClr val="window" lastClr="FF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</xdr:col>
      <xdr:colOff>400050</xdr:colOff>
      <xdr:row>6</xdr:row>
      <xdr:rowOff>28575</xdr:rowOff>
    </xdr:from>
    <xdr:to>
      <xdr:col>4</xdr:col>
      <xdr:colOff>304801</xdr:colOff>
      <xdr:row>8</xdr:row>
      <xdr:rowOff>0</xdr:rowOff>
    </xdr:to>
    <xdr:sp macro="" textlink="">
      <xdr:nvSpPr>
        <xdr:cNvPr id="3" name="Oval 2">
          <a:extLst>
            <a:ext uri="{FF2B5EF4-FFF2-40B4-BE49-F238E27FC236}">
              <a16:creationId xmlns:a16="http://schemas.microsoft.com/office/drawing/2014/main" id="{0AFBDD54-61AA-42B2-8121-0640E7BB5CF9}"/>
            </a:ext>
          </a:extLst>
        </xdr:cNvPr>
        <xdr:cNvSpPr/>
      </xdr:nvSpPr>
      <xdr:spPr>
        <a:xfrm>
          <a:off x="2686050" y="1209675"/>
          <a:ext cx="666751" cy="5619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685799</xdr:colOff>
      <xdr:row>6</xdr:row>
      <xdr:rowOff>38101</xdr:rowOff>
    </xdr:from>
    <xdr:to>
      <xdr:col>6</xdr:col>
      <xdr:colOff>619124</xdr:colOff>
      <xdr:row>7</xdr:row>
      <xdr:rowOff>276226</xdr:rowOff>
    </xdr:to>
    <xdr:sp macro="" textlink="">
      <xdr:nvSpPr>
        <xdr:cNvPr id="5" name="Oval 4">
          <a:extLst>
            <a:ext uri="{FF2B5EF4-FFF2-40B4-BE49-F238E27FC236}">
              <a16:creationId xmlns:a16="http://schemas.microsoft.com/office/drawing/2014/main" id="{B8CFE5DE-E255-4CC2-B95C-660FA5F1A051}"/>
            </a:ext>
          </a:extLst>
        </xdr:cNvPr>
        <xdr:cNvSpPr/>
      </xdr:nvSpPr>
      <xdr:spPr>
        <a:xfrm>
          <a:off x="4495799" y="1809751"/>
          <a:ext cx="695325" cy="5334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</xdr:col>
      <xdr:colOff>428625</xdr:colOff>
      <xdr:row>6</xdr:row>
      <xdr:rowOff>133350</xdr:rowOff>
    </xdr:from>
    <xdr:to>
      <xdr:col>2</xdr:col>
      <xdr:colOff>19050</xdr:colOff>
      <xdr:row>7</xdr:row>
      <xdr:rowOff>180975</xdr:rowOff>
    </xdr:to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87CB2AF2-1072-4C7D-9636-52C769D27716}"/>
            </a:ext>
          </a:extLst>
        </xdr:cNvPr>
        <xdr:cNvSpPr txBox="1"/>
      </xdr:nvSpPr>
      <xdr:spPr>
        <a:xfrm>
          <a:off x="1190625" y="1314450"/>
          <a:ext cx="352425" cy="3429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A</a:t>
          </a:r>
        </a:p>
      </xdr:txBody>
    </xdr:sp>
    <xdr:clientData/>
  </xdr:twoCellAnchor>
  <xdr:twoCellAnchor>
    <xdr:from>
      <xdr:col>6</xdr:col>
      <xdr:colOff>66675</xdr:colOff>
      <xdr:row>6</xdr:row>
      <xdr:rowOff>85725</xdr:rowOff>
    </xdr:from>
    <xdr:to>
      <xdr:col>6</xdr:col>
      <xdr:colOff>428625</xdr:colOff>
      <xdr:row>7</xdr:row>
      <xdr:rowOff>190500</xdr:rowOff>
    </xdr:to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3ECFD4B4-E9D2-43EB-B73F-B66F2EBDC86F}"/>
            </a:ext>
          </a:extLst>
        </xdr:cNvPr>
        <xdr:cNvSpPr txBox="1"/>
      </xdr:nvSpPr>
      <xdr:spPr>
        <a:xfrm>
          <a:off x="4638675" y="1857375"/>
          <a:ext cx="361950" cy="4000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C</a:t>
          </a:r>
        </a:p>
      </xdr:txBody>
    </xdr:sp>
    <xdr:clientData/>
  </xdr:twoCellAnchor>
  <xdr:twoCellAnchor>
    <xdr:from>
      <xdr:col>3</xdr:col>
      <xdr:colOff>590549</xdr:colOff>
      <xdr:row>6</xdr:row>
      <xdr:rowOff>123825</xdr:rowOff>
    </xdr:from>
    <xdr:to>
      <xdr:col>4</xdr:col>
      <xdr:colOff>209548</xdr:colOff>
      <xdr:row>7</xdr:row>
      <xdr:rowOff>209550</xdr:rowOff>
    </xdr:to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C50031E5-A952-4F64-A4E0-56FD1EB087C8}"/>
            </a:ext>
          </a:extLst>
        </xdr:cNvPr>
        <xdr:cNvSpPr txBox="1"/>
      </xdr:nvSpPr>
      <xdr:spPr>
        <a:xfrm flipH="1">
          <a:off x="2876549" y="1304925"/>
          <a:ext cx="380999" cy="381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/>
            <a:t>B</a:t>
          </a:r>
        </a:p>
      </xdr:txBody>
    </xdr:sp>
    <xdr:clientData/>
  </xdr:twoCellAnchor>
  <xdr:twoCellAnchor>
    <xdr:from>
      <xdr:col>2</xdr:col>
      <xdr:colOff>571500</xdr:colOff>
      <xdr:row>5</xdr:row>
      <xdr:rowOff>38100</xdr:rowOff>
    </xdr:from>
    <xdr:to>
      <xdr:col>3</xdr:col>
      <xdr:colOff>497693</xdr:colOff>
      <xdr:row>6</xdr:row>
      <xdr:rowOff>110874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2972BC34-E8F8-7158-D1C1-38DF574BC9BD}"/>
            </a:ext>
          </a:extLst>
        </xdr:cNvPr>
        <xdr:cNvCxnSpPr>
          <a:endCxn id="3" idx="1"/>
        </xdr:cNvCxnSpPr>
      </xdr:nvCxnSpPr>
      <xdr:spPr>
        <a:xfrm>
          <a:off x="2095500" y="1514475"/>
          <a:ext cx="688193" cy="368049"/>
        </a:xfrm>
        <a:prstGeom prst="straightConnector1">
          <a:avLst/>
        </a:prstGeom>
        <a:ln w="38100">
          <a:solidFill>
            <a:srgbClr val="C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447675</xdr:colOff>
      <xdr:row>5</xdr:row>
      <xdr:rowOff>28575</xdr:rowOff>
    </xdr:from>
    <xdr:to>
      <xdr:col>1</xdr:col>
      <xdr:colOff>352425</xdr:colOff>
      <xdr:row>6</xdr:row>
      <xdr:rowOff>123825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7B25C2BE-BC45-406F-B32D-98E075DFF6E6}"/>
            </a:ext>
          </a:extLst>
        </xdr:cNvPr>
        <xdr:cNvCxnSpPr/>
      </xdr:nvCxnSpPr>
      <xdr:spPr>
        <a:xfrm>
          <a:off x="447675" y="1504950"/>
          <a:ext cx="666750" cy="390525"/>
        </a:xfrm>
        <a:prstGeom prst="straightConnector1">
          <a:avLst/>
        </a:prstGeom>
        <a:ln w="38100">
          <a:solidFill>
            <a:srgbClr val="C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238125</xdr:colOff>
      <xdr:row>5</xdr:row>
      <xdr:rowOff>0</xdr:rowOff>
    </xdr:from>
    <xdr:to>
      <xdr:col>6</xdr:col>
      <xdr:colOff>97643</xdr:colOff>
      <xdr:row>6</xdr:row>
      <xdr:rowOff>101349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57B257E1-3CC0-457A-A26E-705CFBD1A0A5}"/>
            </a:ext>
          </a:extLst>
        </xdr:cNvPr>
        <xdr:cNvCxnSpPr/>
      </xdr:nvCxnSpPr>
      <xdr:spPr>
        <a:xfrm>
          <a:off x="4048125" y="1476375"/>
          <a:ext cx="621518" cy="396624"/>
        </a:xfrm>
        <a:prstGeom prst="straightConnector1">
          <a:avLst/>
        </a:prstGeom>
        <a:ln w="38100">
          <a:solidFill>
            <a:srgbClr val="C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209550</xdr:colOff>
      <xdr:row>7</xdr:row>
      <xdr:rowOff>14288</xdr:rowOff>
    </xdr:from>
    <xdr:to>
      <xdr:col>3</xdr:col>
      <xdr:colOff>400050</xdr:colOff>
      <xdr:row>7</xdr:row>
      <xdr:rowOff>28575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E837C504-2794-4EF1-8D3C-52A74CA47238}"/>
            </a:ext>
          </a:extLst>
        </xdr:cNvPr>
        <xdr:cNvCxnSpPr>
          <a:endCxn id="3" idx="2"/>
        </xdr:cNvCxnSpPr>
      </xdr:nvCxnSpPr>
      <xdr:spPr>
        <a:xfrm flipV="1">
          <a:off x="1733550" y="2081213"/>
          <a:ext cx="952500" cy="14287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295275</xdr:colOff>
      <xdr:row>6</xdr:row>
      <xdr:rowOff>285750</xdr:rowOff>
    </xdr:from>
    <xdr:to>
      <xdr:col>5</xdr:col>
      <xdr:colOff>685799</xdr:colOff>
      <xdr:row>7</xdr:row>
      <xdr:rowOff>9526</xdr:rowOff>
    </xdr:to>
    <xdr:cxnSp macro="">
      <xdr:nvCxnSpPr>
        <xdr:cNvPr id="23" name="Straight Arrow Connector 22">
          <a:extLst>
            <a:ext uri="{FF2B5EF4-FFF2-40B4-BE49-F238E27FC236}">
              <a16:creationId xmlns:a16="http://schemas.microsoft.com/office/drawing/2014/main" id="{D20F585E-000E-463C-8357-3F3EC4C24E7C}"/>
            </a:ext>
          </a:extLst>
        </xdr:cNvPr>
        <xdr:cNvCxnSpPr>
          <a:endCxn id="5" idx="2"/>
        </xdr:cNvCxnSpPr>
      </xdr:nvCxnSpPr>
      <xdr:spPr>
        <a:xfrm>
          <a:off x="3343275" y="2057400"/>
          <a:ext cx="1152524" cy="19051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619125</xdr:colOff>
      <xdr:row>6</xdr:row>
      <xdr:rowOff>285750</xdr:rowOff>
    </xdr:from>
    <xdr:to>
      <xdr:col>7</xdr:col>
      <xdr:colOff>685800</xdr:colOff>
      <xdr:row>7</xdr:row>
      <xdr:rowOff>9525</xdr:rowOff>
    </xdr:to>
    <xdr:cxnSp macro="">
      <xdr:nvCxnSpPr>
        <xdr:cNvPr id="24" name="Straight Arrow Connector 23">
          <a:extLst>
            <a:ext uri="{FF2B5EF4-FFF2-40B4-BE49-F238E27FC236}">
              <a16:creationId xmlns:a16="http://schemas.microsoft.com/office/drawing/2014/main" id="{62BD28C1-88C6-4A91-A312-ED0DEEF6C1F9}"/>
            </a:ext>
          </a:extLst>
        </xdr:cNvPr>
        <xdr:cNvCxnSpPr/>
      </xdr:nvCxnSpPr>
      <xdr:spPr>
        <a:xfrm>
          <a:off x="5191125" y="2057400"/>
          <a:ext cx="828675" cy="19050"/>
        </a:xfrm>
        <a:prstGeom prst="straightConnector1">
          <a:avLst/>
        </a:prstGeom>
        <a:ln w="38100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SP_DIST_DISCRETE_Sh_W"/>
      <definedName name="WBSP_HIST"/>
      <definedName name="WBSP_RAND"/>
      <definedName name="WBSP_REP"/>
      <definedName name="WBSP_STSC"/>
      <definedName name="WBSP_VAR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13AC8A-6D05-461C-9978-CF7C6F05B359}">
  <dimension ref="A1:D103"/>
  <sheetViews>
    <sheetView showGridLines="0" workbookViewId="0"/>
  </sheetViews>
  <sheetFormatPr defaultRowHeight="15" x14ac:dyDescent="0.2"/>
  <cols>
    <col min="1" max="6" width="30.77734375" customWidth="1"/>
  </cols>
  <sheetData>
    <row r="1" spans="1:4" x14ac:dyDescent="0.2">
      <c r="A1" s="18" t="s">
        <v>90</v>
      </c>
      <c r="B1" s="18"/>
      <c r="C1" s="18"/>
      <c r="D1" s="18"/>
    </row>
    <row r="2" spans="1:4" x14ac:dyDescent="0.2">
      <c r="A2" s="18" t="s">
        <v>91</v>
      </c>
      <c r="B2" s="18"/>
      <c r="C2" s="18"/>
      <c r="D2" s="18"/>
    </row>
    <row r="3" spans="1:4" x14ac:dyDescent="0.2">
      <c r="A3" s="18"/>
      <c r="B3" s="18"/>
      <c r="C3" s="18"/>
      <c r="D3" s="18"/>
    </row>
    <row r="4" spans="1:4" x14ac:dyDescent="0.2">
      <c r="A4" s="18" t="s">
        <v>16</v>
      </c>
      <c r="B4" s="19">
        <v>44718.321435185186</v>
      </c>
      <c r="C4" s="20">
        <v>44718.321435185186</v>
      </c>
      <c r="D4" s="18"/>
    </row>
    <row r="5" spans="1:4" x14ac:dyDescent="0.2">
      <c r="A5" s="18"/>
      <c r="B5" s="18"/>
      <c r="C5" s="18"/>
      <c r="D5" s="18"/>
    </row>
    <row r="6" spans="1:4" x14ac:dyDescent="0.2">
      <c r="A6" s="18"/>
      <c r="B6" s="18"/>
      <c r="C6" s="18"/>
      <c r="D6" s="18"/>
    </row>
    <row r="7" spans="1:4" x14ac:dyDescent="0.2">
      <c r="A7" s="18" t="s">
        <v>22</v>
      </c>
      <c r="B7" s="18"/>
      <c r="C7" s="18"/>
      <c r="D7" s="18"/>
    </row>
    <row r="8" spans="1:4" x14ac:dyDescent="0.2">
      <c r="A8" s="18"/>
      <c r="B8" s="18"/>
      <c r="C8" s="18"/>
      <c r="D8" s="18"/>
    </row>
    <row r="9" spans="1:4" x14ac:dyDescent="0.2">
      <c r="A9" s="18" t="s">
        <v>23</v>
      </c>
      <c r="B9" s="18"/>
      <c r="C9" s="18"/>
      <c r="D9" s="18"/>
    </row>
    <row r="10" spans="1:4" x14ac:dyDescent="0.2">
      <c r="A10" s="18" t="s">
        <v>5</v>
      </c>
      <c r="B10" s="18"/>
      <c r="C10" s="18"/>
      <c r="D10" s="18"/>
    </row>
    <row r="11" spans="1:4" x14ac:dyDescent="0.2">
      <c r="A11" s="18" t="s">
        <v>212</v>
      </c>
      <c r="B11" s="18"/>
      <c r="C11" s="18"/>
      <c r="D11" s="18"/>
    </row>
    <row r="12" spans="1:4" x14ac:dyDescent="0.2">
      <c r="A12" s="18" t="s">
        <v>213</v>
      </c>
      <c r="B12" s="18"/>
      <c r="C12" s="18"/>
      <c r="D12" s="18"/>
    </row>
    <row r="13" spans="1:4" x14ac:dyDescent="0.2">
      <c r="A13" s="18" t="s">
        <v>115</v>
      </c>
      <c r="B13" s="18"/>
      <c r="C13" s="18"/>
      <c r="D13" s="18"/>
    </row>
    <row r="14" spans="1:4" x14ac:dyDescent="0.2">
      <c r="A14" s="18" t="s">
        <v>116</v>
      </c>
      <c r="B14" s="18"/>
      <c r="C14" s="18"/>
      <c r="D14" s="18"/>
    </row>
    <row r="15" spans="1:4" x14ac:dyDescent="0.2">
      <c r="A15" s="18" t="s">
        <v>24</v>
      </c>
      <c r="B15" s="18"/>
      <c r="C15" s="18"/>
      <c r="D15" s="18"/>
    </row>
    <row r="16" spans="1:4" x14ac:dyDescent="0.2">
      <c r="A16" s="18" t="s">
        <v>25</v>
      </c>
      <c r="B16" s="18"/>
      <c r="C16" s="18"/>
      <c r="D16" s="18"/>
    </row>
    <row r="17" spans="1:4" x14ac:dyDescent="0.2">
      <c r="A17" s="18" t="s">
        <v>153</v>
      </c>
      <c r="B17" s="18"/>
      <c r="C17" s="18"/>
      <c r="D17" s="18"/>
    </row>
    <row r="18" spans="1:4" x14ac:dyDescent="0.2">
      <c r="A18" s="18" t="s">
        <v>214</v>
      </c>
      <c r="B18" s="18"/>
      <c r="C18" s="18"/>
      <c r="D18" s="18"/>
    </row>
    <row r="19" spans="1:4" x14ac:dyDescent="0.2">
      <c r="A19" s="18" t="s">
        <v>26</v>
      </c>
      <c r="B19" s="18"/>
      <c r="C19" s="18"/>
      <c r="D19" s="18"/>
    </row>
    <row r="20" spans="1:4" x14ac:dyDescent="0.2">
      <c r="A20" s="18" t="s">
        <v>117</v>
      </c>
      <c r="B20" s="18"/>
      <c r="C20" s="18"/>
      <c r="D20" s="18"/>
    </row>
    <row r="21" spans="1:4" x14ac:dyDescent="0.2">
      <c r="A21" s="18" t="s">
        <v>118</v>
      </c>
      <c r="B21" s="18"/>
      <c r="C21" s="18"/>
      <c r="D21" s="18"/>
    </row>
    <row r="22" spans="1:4" x14ac:dyDescent="0.2">
      <c r="A22" s="18" t="s">
        <v>168</v>
      </c>
      <c r="B22" s="18"/>
      <c r="C22" s="18"/>
      <c r="D22" s="18"/>
    </row>
    <row r="23" spans="1:4" x14ac:dyDescent="0.2">
      <c r="A23" s="18"/>
      <c r="B23" s="18"/>
      <c r="C23" s="18"/>
      <c r="D23" s="18"/>
    </row>
    <row r="24" spans="1:4" x14ac:dyDescent="0.2">
      <c r="A24" s="18" t="s">
        <v>48</v>
      </c>
      <c r="B24" s="18"/>
      <c r="C24" s="18"/>
      <c r="D24" s="18"/>
    </row>
    <row r="25" spans="1:4" x14ac:dyDescent="0.2">
      <c r="A25" s="18" t="s">
        <v>227</v>
      </c>
      <c r="B25" s="18"/>
      <c r="C25" s="18"/>
      <c r="D25" s="18"/>
    </row>
    <row r="26" spans="1:4" x14ac:dyDescent="0.2">
      <c r="A26" s="18" t="s">
        <v>119</v>
      </c>
      <c r="B26" s="18"/>
      <c r="C26" s="18"/>
      <c r="D26" s="18"/>
    </row>
    <row r="27" spans="1:4" x14ac:dyDescent="0.2">
      <c r="A27" s="18" t="s">
        <v>228</v>
      </c>
      <c r="B27" s="18"/>
      <c r="C27" s="18"/>
      <c r="D27" s="18"/>
    </row>
    <row r="28" spans="1:4" x14ac:dyDescent="0.2">
      <c r="A28" s="18"/>
      <c r="B28" s="18"/>
      <c r="C28" s="18"/>
      <c r="D28" s="18"/>
    </row>
    <row r="29" spans="1:4" x14ac:dyDescent="0.2">
      <c r="A29" s="18" t="s">
        <v>36</v>
      </c>
      <c r="B29" s="18" t="s">
        <v>120</v>
      </c>
      <c r="C29" s="18"/>
      <c r="D29" s="18"/>
    </row>
    <row r="30" spans="1:4" x14ac:dyDescent="0.2">
      <c r="A30" s="18"/>
      <c r="B30" s="18"/>
      <c r="C30" s="18"/>
      <c r="D30" s="18"/>
    </row>
    <row r="31" spans="1:4" x14ac:dyDescent="0.2">
      <c r="A31" s="18" t="s">
        <v>37</v>
      </c>
      <c r="B31" s="21" t="s">
        <v>169</v>
      </c>
      <c r="C31" s="18"/>
      <c r="D31" s="18"/>
    </row>
    <row r="32" spans="1:4" x14ac:dyDescent="0.2">
      <c r="A32" s="18"/>
      <c r="B32" s="18"/>
      <c r="C32" s="18"/>
      <c r="D32" s="18"/>
    </row>
    <row r="33" spans="1:4" x14ac:dyDescent="0.2">
      <c r="A33" s="18" t="s">
        <v>121</v>
      </c>
      <c r="B33" s="41" t="s">
        <v>170</v>
      </c>
      <c r="C33" s="18"/>
      <c r="D33" s="18"/>
    </row>
    <row r="34" spans="1:4" x14ac:dyDescent="0.2">
      <c r="A34" s="18"/>
      <c r="B34" s="18"/>
      <c r="C34" s="18"/>
      <c r="D34" s="18"/>
    </row>
    <row r="35" spans="1:4" x14ac:dyDescent="0.2">
      <c r="A35" s="18" t="s">
        <v>49</v>
      </c>
      <c r="B35" s="22">
        <v>13970.000025669</v>
      </c>
      <c r="C35" s="18"/>
      <c r="D35" s="18"/>
    </row>
    <row r="36" spans="1:4" x14ac:dyDescent="0.2">
      <c r="A36" s="18"/>
      <c r="B36" s="18"/>
      <c r="C36" s="18"/>
      <c r="D36" s="18"/>
    </row>
    <row r="37" spans="1:4" x14ac:dyDescent="0.2">
      <c r="A37" s="18" t="s">
        <v>38</v>
      </c>
      <c r="B37" s="22" t="s">
        <v>39</v>
      </c>
      <c r="C37" s="18"/>
      <c r="D37" s="18"/>
    </row>
    <row r="38" spans="1:4" x14ac:dyDescent="0.2">
      <c r="A38" s="18"/>
      <c r="B38" s="18"/>
      <c r="C38" s="18"/>
      <c r="D38" s="18"/>
    </row>
    <row r="39" spans="1:4" x14ac:dyDescent="0.2">
      <c r="A39" s="18" t="s">
        <v>122</v>
      </c>
      <c r="B39" s="22">
        <v>9.9999999999999995E-8</v>
      </c>
      <c r="C39" s="18"/>
      <c r="D39" s="18"/>
    </row>
    <row r="40" spans="1:4" x14ac:dyDescent="0.2">
      <c r="A40" s="18"/>
      <c r="B40" s="18"/>
      <c r="C40" s="18"/>
      <c r="D40" s="18"/>
    </row>
    <row r="41" spans="1:4" x14ac:dyDescent="0.2">
      <c r="A41" s="18" t="s">
        <v>40</v>
      </c>
      <c r="B41" s="22">
        <v>2.5579538487364E-13</v>
      </c>
      <c r="C41" s="18"/>
      <c r="D41" s="18"/>
    </row>
    <row r="42" spans="1:4" x14ac:dyDescent="0.2">
      <c r="A42" s="18"/>
      <c r="B42" s="18"/>
      <c r="C42" s="18"/>
      <c r="D42" s="18"/>
    </row>
    <row r="43" spans="1:4" x14ac:dyDescent="0.2">
      <c r="A43" s="18" t="s">
        <v>41</v>
      </c>
      <c r="B43" s="18" t="s">
        <v>123</v>
      </c>
      <c r="C43" s="18"/>
      <c r="D43" s="18"/>
    </row>
    <row r="44" spans="1:4" x14ac:dyDescent="0.2">
      <c r="A44" s="18"/>
      <c r="B44" s="18"/>
      <c r="C44" s="18"/>
      <c r="D44" s="18"/>
    </row>
    <row r="45" spans="1:4" x14ac:dyDescent="0.2">
      <c r="A45" s="18" t="s">
        <v>42</v>
      </c>
      <c r="B45" s="18" t="s">
        <v>124</v>
      </c>
      <c r="C45" s="18"/>
      <c r="D45" s="18"/>
    </row>
    <row r="46" spans="1:4" x14ac:dyDescent="0.2">
      <c r="A46" s="18"/>
      <c r="B46" s="18"/>
      <c r="C46" s="18"/>
      <c r="D46" s="18"/>
    </row>
    <row r="47" spans="1:4" x14ac:dyDescent="0.2">
      <c r="A47" s="18" t="s">
        <v>43</v>
      </c>
      <c r="B47" s="22">
        <v>0</v>
      </c>
      <c r="C47" s="18"/>
      <c r="D47" s="18"/>
    </row>
    <row r="48" spans="1:4" x14ac:dyDescent="0.2">
      <c r="A48" s="18"/>
      <c r="B48" s="18"/>
      <c r="C48" s="18"/>
      <c r="D48" s="18"/>
    </row>
    <row r="49" spans="1:4" x14ac:dyDescent="0.2">
      <c r="A49" s="18" t="s">
        <v>44</v>
      </c>
      <c r="B49" s="22" t="s">
        <v>39</v>
      </c>
      <c r="C49" s="18"/>
      <c r="D49" s="18"/>
    </row>
    <row r="50" spans="1:4" x14ac:dyDescent="0.2">
      <c r="A50" s="18"/>
      <c r="B50" s="18"/>
      <c r="C50" s="18"/>
      <c r="D50" s="18"/>
    </row>
    <row r="51" spans="1:4" x14ac:dyDescent="0.2">
      <c r="A51" s="18" t="s">
        <v>45</v>
      </c>
      <c r="B51" s="22" t="s">
        <v>39</v>
      </c>
      <c r="C51" s="18"/>
      <c r="D51" s="18"/>
    </row>
    <row r="52" spans="1:4" x14ac:dyDescent="0.2">
      <c r="A52" s="18"/>
      <c r="B52" s="18"/>
      <c r="C52" s="18"/>
      <c r="D52" s="18"/>
    </row>
    <row r="53" spans="1:4" x14ac:dyDescent="0.2">
      <c r="A53" s="18" t="s">
        <v>46</v>
      </c>
      <c r="B53" s="18" t="s">
        <v>125</v>
      </c>
      <c r="C53" s="18"/>
      <c r="D53" s="18"/>
    </row>
    <row r="54" spans="1:4" x14ac:dyDescent="0.2">
      <c r="A54" s="18" t="s">
        <v>52</v>
      </c>
      <c r="B54" s="18" t="s">
        <v>47</v>
      </c>
      <c r="C54" s="18"/>
      <c r="D54" s="18"/>
    </row>
    <row r="55" spans="1:4" x14ac:dyDescent="0.2">
      <c r="A55" s="18" t="s">
        <v>53</v>
      </c>
      <c r="B55" s="18" t="s">
        <v>47</v>
      </c>
      <c r="C55" s="18"/>
      <c r="D55" s="18"/>
    </row>
    <row r="56" spans="1:4" x14ac:dyDescent="0.2">
      <c r="A56" s="18" t="s">
        <v>54</v>
      </c>
      <c r="B56" s="18" t="s">
        <v>47</v>
      </c>
      <c r="C56" s="18"/>
      <c r="D56" s="18"/>
    </row>
    <row r="57" spans="1:4" x14ac:dyDescent="0.2">
      <c r="A57" s="18" t="s">
        <v>55</v>
      </c>
      <c r="B57" s="18" t="s">
        <v>125</v>
      </c>
      <c r="C57" s="18"/>
      <c r="D57" s="18"/>
    </row>
    <row r="58" spans="1:4" x14ac:dyDescent="0.2">
      <c r="A58" s="18"/>
      <c r="B58" s="18"/>
      <c r="C58" s="18"/>
      <c r="D58" s="18"/>
    </row>
    <row r="59" spans="1:4" x14ac:dyDescent="0.2">
      <c r="A59" s="18" t="s">
        <v>27</v>
      </c>
      <c r="B59" s="18"/>
      <c r="C59" s="18"/>
      <c r="D59" s="18"/>
    </row>
    <row r="60" spans="1:4" x14ac:dyDescent="0.2">
      <c r="A60" s="18"/>
      <c r="B60" s="18"/>
      <c r="C60" s="18"/>
      <c r="D60" s="18"/>
    </row>
    <row r="61" spans="1:4" x14ac:dyDescent="0.2">
      <c r="A61" s="18" t="s">
        <v>137</v>
      </c>
      <c r="B61" s="18"/>
      <c r="C61" s="18"/>
      <c r="D61" s="18"/>
    </row>
    <row r="62" spans="1:4" x14ac:dyDescent="0.2">
      <c r="A62" s="18" t="s">
        <v>138</v>
      </c>
      <c r="B62" s="18"/>
      <c r="C62" s="18"/>
      <c r="D62" s="18"/>
    </row>
    <row r="63" spans="1:4" x14ac:dyDescent="0.2">
      <c r="A63" s="18" t="s">
        <v>139</v>
      </c>
      <c r="B63" s="18"/>
      <c r="C63" s="18"/>
      <c r="D63" s="18"/>
    </row>
    <row r="64" spans="1:4" x14ac:dyDescent="0.2">
      <c r="A64" s="18" t="s">
        <v>50</v>
      </c>
      <c r="B64" s="18"/>
      <c r="C64" s="18"/>
      <c r="D64" s="18"/>
    </row>
    <row r="65" spans="1:4" x14ac:dyDescent="0.2">
      <c r="A65" s="18" t="s">
        <v>51</v>
      </c>
      <c r="B65" s="18"/>
      <c r="C65" s="18"/>
      <c r="D65" s="18"/>
    </row>
    <row r="66" spans="1:4" x14ac:dyDescent="0.2">
      <c r="A66" s="18"/>
      <c r="B66" s="18"/>
      <c r="C66" s="18"/>
      <c r="D66" s="18"/>
    </row>
    <row r="67" spans="1:4" x14ac:dyDescent="0.2">
      <c r="A67" s="18" t="s">
        <v>92</v>
      </c>
      <c r="B67" s="18"/>
      <c r="C67" s="18"/>
      <c r="D67" s="18"/>
    </row>
    <row r="68" spans="1:4" x14ac:dyDescent="0.2">
      <c r="A68" s="18"/>
      <c r="B68" s="18"/>
      <c r="C68" s="18"/>
      <c r="D68" s="18"/>
    </row>
    <row r="69" spans="1:4" x14ac:dyDescent="0.2">
      <c r="A69" s="18" t="s">
        <v>93</v>
      </c>
      <c r="B69" s="18"/>
      <c r="C69" s="18"/>
      <c r="D69" s="18"/>
    </row>
    <row r="70" spans="1:4" x14ac:dyDescent="0.2">
      <c r="A70" s="18" t="s">
        <v>94</v>
      </c>
      <c r="B70" s="18"/>
      <c r="C70" s="18"/>
      <c r="D70" s="18"/>
    </row>
    <row r="71" spans="1:4" x14ac:dyDescent="0.2">
      <c r="A71" s="18" t="s">
        <v>95</v>
      </c>
      <c r="B71" s="18"/>
      <c r="C71" s="18"/>
      <c r="D71" s="18"/>
    </row>
    <row r="72" spans="1:4" x14ac:dyDescent="0.2">
      <c r="A72" s="18" t="s">
        <v>96</v>
      </c>
      <c r="B72" s="18"/>
      <c r="C72" s="18"/>
      <c r="D72" s="18"/>
    </row>
    <row r="73" spans="1:4" x14ac:dyDescent="0.2">
      <c r="A73" s="18" t="s">
        <v>97</v>
      </c>
      <c r="B73" s="18"/>
      <c r="C73" s="18"/>
      <c r="D73" s="18"/>
    </row>
    <row r="74" spans="1:4" x14ac:dyDescent="0.2">
      <c r="A74" s="18" t="s">
        <v>98</v>
      </c>
      <c r="B74" s="18"/>
      <c r="C74" s="18"/>
      <c r="D74" s="18"/>
    </row>
    <row r="75" spans="1:4" x14ac:dyDescent="0.2">
      <c r="A75" s="18" t="s">
        <v>99</v>
      </c>
      <c r="B75" s="18"/>
      <c r="C75" s="18"/>
      <c r="D75" s="18"/>
    </row>
    <row r="76" spans="1:4" x14ac:dyDescent="0.2">
      <c r="A76" s="18"/>
      <c r="B76" s="18"/>
      <c r="C76" s="18"/>
      <c r="D76" s="18"/>
    </row>
    <row r="77" spans="1:4" x14ac:dyDescent="0.2">
      <c r="A77" s="18" t="s">
        <v>93</v>
      </c>
      <c r="B77" s="18"/>
      <c r="C77" s="18"/>
      <c r="D77" s="18"/>
    </row>
    <row r="78" spans="1:4" x14ac:dyDescent="0.2">
      <c r="A78" s="18" t="s">
        <v>126</v>
      </c>
      <c r="B78" s="18"/>
      <c r="C78" s="18"/>
      <c r="D78" s="18"/>
    </row>
    <row r="79" spans="1:4" x14ac:dyDescent="0.2">
      <c r="A79" s="18" t="s">
        <v>127</v>
      </c>
      <c r="B79" s="18"/>
      <c r="C79" s="18"/>
      <c r="D79" s="18"/>
    </row>
    <row r="80" spans="1:4" x14ac:dyDescent="0.2">
      <c r="A80" s="18" t="s">
        <v>128</v>
      </c>
      <c r="B80" s="18"/>
      <c r="C80" s="18"/>
      <c r="D80" s="18"/>
    </row>
    <row r="81" spans="1:4" x14ac:dyDescent="0.2">
      <c r="A81" s="18" t="s">
        <v>129</v>
      </c>
      <c r="B81" s="18"/>
      <c r="C81" s="18"/>
      <c r="D81" s="18"/>
    </row>
    <row r="82" spans="1:4" x14ac:dyDescent="0.2">
      <c r="A82" s="18" t="s">
        <v>130</v>
      </c>
      <c r="B82" s="18"/>
      <c r="C82" s="18"/>
      <c r="D82" s="18"/>
    </row>
    <row r="83" spans="1:4" x14ac:dyDescent="0.2">
      <c r="A83" s="18" t="s">
        <v>131</v>
      </c>
      <c r="B83" s="18"/>
      <c r="C83" s="18"/>
      <c r="D83" s="18"/>
    </row>
    <row r="84" spans="1:4" x14ac:dyDescent="0.2">
      <c r="A84" s="18" t="s">
        <v>132</v>
      </c>
      <c r="B84" s="18"/>
      <c r="C84" s="18"/>
      <c r="D84" s="18"/>
    </row>
    <row r="85" spans="1:4" x14ac:dyDescent="0.2">
      <c r="A85" s="18" t="s">
        <v>133</v>
      </c>
      <c r="B85" s="18"/>
      <c r="C85" s="18"/>
      <c r="D85" s="18"/>
    </row>
    <row r="86" spans="1:4" x14ac:dyDescent="0.2">
      <c r="A86" s="18"/>
      <c r="B86" s="18"/>
      <c r="C86" s="18"/>
      <c r="D86" s="18"/>
    </row>
    <row r="87" spans="1:4" x14ac:dyDescent="0.2">
      <c r="A87" s="18" t="s">
        <v>134</v>
      </c>
      <c r="B87" s="18"/>
      <c r="C87" s="18"/>
      <c r="D87" s="18"/>
    </row>
    <row r="88" spans="1:4" x14ac:dyDescent="0.2">
      <c r="A88" s="18"/>
      <c r="B88" s="18"/>
      <c r="C88" s="18"/>
      <c r="D88" s="18"/>
    </row>
    <row r="89" spans="1:4" x14ac:dyDescent="0.2">
      <c r="A89" s="18" t="s">
        <v>93</v>
      </c>
      <c r="B89" s="18"/>
      <c r="C89" s="18"/>
      <c r="D89" s="18"/>
    </row>
    <row r="90" spans="1:4" x14ac:dyDescent="0.2">
      <c r="A90" s="18" t="s">
        <v>135</v>
      </c>
      <c r="B90" s="18"/>
      <c r="C90" s="18"/>
      <c r="D90" s="18"/>
    </row>
    <row r="91" spans="1:4" x14ac:dyDescent="0.2">
      <c r="A91" s="18" t="s">
        <v>229</v>
      </c>
      <c r="B91" s="18" t="s">
        <v>171</v>
      </c>
      <c r="C91" s="18" t="s">
        <v>172</v>
      </c>
      <c r="D91" s="18" t="s">
        <v>173</v>
      </c>
    </row>
    <row r="92" spans="1:4" x14ac:dyDescent="0.2">
      <c r="A92" s="18" t="s">
        <v>230</v>
      </c>
      <c r="B92" s="18" t="s">
        <v>231</v>
      </c>
      <c r="C92" s="18" t="s">
        <v>232</v>
      </c>
      <c r="D92" s="18" t="s">
        <v>233</v>
      </c>
    </row>
    <row r="93" spans="1:4" x14ac:dyDescent="0.2">
      <c r="A93" s="18" t="s">
        <v>234</v>
      </c>
      <c r="B93" s="18" t="s">
        <v>235</v>
      </c>
      <c r="C93" s="18" t="s">
        <v>236</v>
      </c>
      <c r="D93" s="18" t="s">
        <v>237</v>
      </c>
    </row>
    <row r="94" spans="1:4" x14ac:dyDescent="0.2">
      <c r="A94" s="18" t="s">
        <v>174</v>
      </c>
      <c r="B94" s="18" t="s">
        <v>175</v>
      </c>
      <c r="C94" s="18" t="s">
        <v>176</v>
      </c>
      <c r="D94" s="18" t="s">
        <v>238</v>
      </c>
    </row>
    <row r="95" spans="1:4" x14ac:dyDescent="0.2">
      <c r="A95" s="18" t="s">
        <v>239</v>
      </c>
      <c r="B95" s="18" t="s">
        <v>240</v>
      </c>
      <c r="C95" s="18"/>
      <c r="D95" s="18"/>
    </row>
    <row r="96" spans="1:4" x14ac:dyDescent="0.2">
      <c r="A96" s="18"/>
      <c r="B96" s="18"/>
      <c r="C96" s="18"/>
      <c r="D96" s="18"/>
    </row>
    <row r="97" spans="1:4" x14ac:dyDescent="0.2">
      <c r="A97" s="18" t="s">
        <v>93</v>
      </c>
      <c r="B97" s="18"/>
      <c r="C97" s="18"/>
      <c r="D97" s="18"/>
    </row>
    <row r="98" spans="1:4" x14ac:dyDescent="0.2">
      <c r="A98" s="18" t="s">
        <v>136</v>
      </c>
      <c r="B98" s="18"/>
      <c r="C98" s="18"/>
      <c r="D98" s="18"/>
    </row>
    <row r="99" spans="1:4" x14ac:dyDescent="0.2">
      <c r="A99" s="18" t="s">
        <v>241</v>
      </c>
      <c r="B99" s="18" t="s">
        <v>242</v>
      </c>
      <c r="C99" s="18" t="s">
        <v>243</v>
      </c>
      <c r="D99" s="18" t="s">
        <v>244</v>
      </c>
    </row>
    <row r="100" spans="1:4" x14ac:dyDescent="0.2">
      <c r="A100" s="18" t="s">
        <v>245</v>
      </c>
      <c r="B100" s="18" t="s">
        <v>246</v>
      </c>
      <c r="C100" s="18" t="s">
        <v>247</v>
      </c>
      <c r="D100" s="18" t="s">
        <v>248</v>
      </c>
    </row>
    <row r="101" spans="1:4" x14ac:dyDescent="0.2">
      <c r="A101" s="18" t="s">
        <v>249</v>
      </c>
      <c r="B101" s="18" t="s">
        <v>250</v>
      </c>
      <c r="C101" s="18" t="s">
        <v>251</v>
      </c>
      <c r="D101" s="18" t="s">
        <v>252</v>
      </c>
    </row>
    <row r="102" spans="1:4" x14ac:dyDescent="0.2">
      <c r="A102" s="18"/>
      <c r="B102" s="18"/>
      <c r="C102" s="18"/>
      <c r="D102" s="18"/>
    </row>
    <row r="103" spans="1:4" x14ac:dyDescent="0.2">
      <c r="A103" s="18" t="s">
        <v>15</v>
      </c>
      <c r="B103" s="18"/>
      <c r="C103" s="18"/>
      <c r="D103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5C317-7FB8-459E-B732-AFB72861BAAD}">
  <dimension ref="A1:L39"/>
  <sheetViews>
    <sheetView showGridLines="0" topLeftCell="A4" workbookViewId="0"/>
  </sheetViews>
  <sheetFormatPr defaultRowHeight="15" x14ac:dyDescent="0.2"/>
  <cols>
    <col min="1" max="1" width="30.77734375" customWidth="1"/>
    <col min="2" max="2" width="11.44140625" bestFit="1" customWidth="1"/>
    <col min="3" max="3" width="14.21875" bestFit="1" customWidth="1"/>
    <col min="4" max="5" width="8.77734375" bestFit="1" customWidth="1"/>
    <col min="6" max="11" width="10.5546875" bestFit="1" customWidth="1"/>
    <col min="12" max="12" width="14.21875" bestFit="1" customWidth="1"/>
    <col min="13" max="13" width="30.77734375" customWidth="1"/>
  </cols>
  <sheetData>
    <row r="1" spans="1:12" x14ac:dyDescent="0.2">
      <c r="A1" s="18" t="s">
        <v>104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x14ac:dyDescent="0.2">
      <c r="A2" s="18" t="s">
        <v>91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</row>
    <row r="4" spans="1:12" x14ac:dyDescent="0.2">
      <c r="A4" s="18" t="s">
        <v>16</v>
      </c>
      <c r="B4" s="19">
        <v>44718.321435185186</v>
      </c>
      <c r="C4" s="20">
        <v>44718.321435185186</v>
      </c>
      <c r="D4" s="18"/>
      <c r="E4" s="18"/>
      <c r="F4" s="18"/>
      <c r="G4" s="18"/>
      <c r="H4" s="18"/>
      <c r="I4" s="18"/>
      <c r="J4" s="18"/>
      <c r="K4" s="18"/>
      <c r="L4" s="18"/>
    </row>
    <row r="5" spans="1:12" x14ac:dyDescent="0.2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</row>
    <row r="6" spans="1:12" x14ac:dyDescent="0.2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x14ac:dyDescent="0.2">
      <c r="A7" s="18" t="s">
        <v>17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</row>
    <row r="8" spans="1:12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</row>
    <row r="9" spans="1:12" x14ac:dyDescent="0.2">
      <c r="A9" s="18" t="s">
        <v>23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x14ac:dyDescent="0.2">
      <c r="A10" s="18" t="s">
        <v>5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</row>
    <row r="11" spans="1:12" x14ac:dyDescent="0.2">
      <c r="A11" s="18" t="s">
        <v>166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</row>
    <row r="12" spans="1:12" x14ac:dyDescent="0.2">
      <c r="A12" s="18" t="s">
        <v>33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</row>
    <row r="13" spans="1:12" x14ac:dyDescent="0.2">
      <c r="A13" s="18" t="s">
        <v>167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</row>
    <row r="14" spans="1:12" x14ac:dyDescent="0.2">
      <c r="A14" s="18" t="s">
        <v>105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  <row r="15" spans="1:12" x14ac:dyDescent="0.2">
      <c r="A15" s="18" t="s">
        <v>34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2" x14ac:dyDescent="0.2">
      <c r="A16" s="18" t="s">
        <v>35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</row>
    <row r="17" spans="1:12" x14ac:dyDescent="0.2">
      <c r="A17" s="18" t="s">
        <v>106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</row>
    <row r="18" spans="1:12" x14ac:dyDescent="0.2">
      <c r="A18" s="18" t="s">
        <v>107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1:12" x14ac:dyDescent="0.2">
      <c r="A19" s="18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1:12" x14ac:dyDescent="0.2">
      <c r="A20" s="18" t="s">
        <v>30</v>
      </c>
      <c r="B20" s="18"/>
      <c r="C20" s="18"/>
      <c r="D20" s="18"/>
      <c r="E20" s="40">
        <v>13970</v>
      </c>
      <c r="F20" s="18"/>
      <c r="G20" s="18"/>
      <c r="H20" s="18"/>
      <c r="I20" s="18"/>
      <c r="J20" s="18"/>
      <c r="K20" s="18"/>
      <c r="L20" s="18"/>
    </row>
    <row r="21" spans="1:12" x14ac:dyDescent="0.2">
      <c r="A21" s="18" t="s">
        <v>31</v>
      </c>
      <c r="B21" s="18"/>
      <c r="C21" s="18"/>
      <c r="D21" s="18"/>
      <c r="E21" s="40">
        <v>150.25120000000001</v>
      </c>
      <c r="F21" s="18"/>
      <c r="G21" s="18"/>
      <c r="H21" s="18"/>
      <c r="I21" s="18"/>
      <c r="J21" s="18"/>
      <c r="K21" s="18"/>
      <c r="L21" s="18"/>
    </row>
    <row r="22" spans="1:12" x14ac:dyDescent="0.2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x14ac:dyDescent="0.2">
      <c r="A23" s="18"/>
      <c r="B23" s="18"/>
      <c r="C23" s="18" t="s">
        <v>18</v>
      </c>
      <c r="D23" s="18"/>
      <c r="E23" s="18"/>
      <c r="F23" s="18"/>
      <c r="G23" s="18"/>
      <c r="H23" s="18"/>
      <c r="I23" s="18"/>
      <c r="J23" s="18"/>
      <c r="K23" s="18"/>
      <c r="L23" s="18"/>
    </row>
    <row r="24" spans="1:12" x14ac:dyDescent="0.2">
      <c r="A24" s="18" t="s">
        <v>19</v>
      </c>
      <c r="B24" s="18" t="s">
        <v>20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1:12" s="16" customFormat="1" x14ac:dyDescent="0.2">
      <c r="A25" s="23"/>
      <c r="B25" s="23"/>
      <c r="C25" s="23" t="s">
        <v>102</v>
      </c>
      <c r="D25" s="23" t="s">
        <v>108</v>
      </c>
      <c r="E25" s="23" t="s">
        <v>220</v>
      </c>
      <c r="F25" s="23" t="s">
        <v>221</v>
      </c>
      <c r="G25" s="23" t="s">
        <v>222</v>
      </c>
      <c r="H25" s="23" t="s">
        <v>223</v>
      </c>
      <c r="I25" s="23" t="s">
        <v>224</v>
      </c>
      <c r="J25" s="23" t="s">
        <v>225</v>
      </c>
      <c r="K25" s="23" t="s">
        <v>226</v>
      </c>
      <c r="L25" s="23" t="s">
        <v>218</v>
      </c>
    </row>
    <row r="26" spans="1:12" s="16" customFormat="1" x14ac:dyDescent="0.2">
      <c r="A26" s="23"/>
      <c r="B26" s="23"/>
      <c r="C26" s="23" t="s">
        <v>109</v>
      </c>
      <c r="D26" s="23" t="s">
        <v>103</v>
      </c>
      <c r="E26" s="23" t="s">
        <v>110</v>
      </c>
      <c r="F26" s="23" t="s">
        <v>155</v>
      </c>
      <c r="G26" s="23" t="s">
        <v>156</v>
      </c>
      <c r="H26" s="23" t="s">
        <v>157</v>
      </c>
      <c r="I26" s="23" t="s">
        <v>158</v>
      </c>
      <c r="J26" s="23" t="s">
        <v>159</v>
      </c>
      <c r="K26" s="23" t="s">
        <v>160</v>
      </c>
      <c r="L26" s="23" t="s">
        <v>154</v>
      </c>
    </row>
    <row r="27" spans="1:12" s="16" customFormat="1" x14ac:dyDescent="0.2">
      <c r="A27" s="23"/>
      <c r="B27" s="23"/>
      <c r="C27" s="23" t="s">
        <v>21</v>
      </c>
      <c r="D27" s="23" t="s">
        <v>21</v>
      </c>
      <c r="E27" s="23" t="s">
        <v>21</v>
      </c>
      <c r="F27" s="23" t="s">
        <v>21</v>
      </c>
      <c r="G27" s="23" t="s">
        <v>21</v>
      </c>
      <c r="H27" s="23" t="s">
        <v>21</v>
      </c>
      <c r="I27" s="23" t="s">
        <v>21</v>
      </c>
      <c r="J27" s="23" t="s">
        <v>21</v>
      </c>
      <c r="K27" s="23" t="s">
        <v>21</v>
      </c>
      <c r="L27" s="23" t="s">
        <v>21</v>
      </c>
    </row>
    <row r="28" spans="1:12" x14ac:dyDescent="0.2">
      <c r="A28" s="18" t="s">
        <v>6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1:12" x14ac:dyDescent="0.2">
      <c r="A29" s="18" t="s">
        <v>7</v>
      </c>
      <c r="B29" s="18">
        <v>0.05</v>
      </c>
      <c r="C29" s="18">
        <v>2455</v>
      </c>
      <c r="D29" s="18">
        <v>3670</v>
      </c>
      <c r="E29" s="18">
        <v>2300</v>
      </c>
      <c r="F29" s="18">
        <v>1102.641208</v>
      </c>
      <c r="G29" s="18">
        <v>4352.3590489999997</v>
      </c>
      <c r="H29" s="18">
        <v>0</v>
      </c>
      <c r="I29" s="18">
        <v>5670</v>
      </c>
      <c r="J29" s="18">
        <v>1612.2306490000001</v>
      </c>
      <c r="K29" s="18">
        <v>4651.6834959999996</v>
      </c>
      <c r="L29" s="18">
        <v>25945</v>
      </c>
    </row>
    <row r="30" spans="1:12" x14ac:dyDescent="0.2">
      <c r="A30" s="18" t="s">
        <v>8</v>
      </c>
      <c r="B30" s="18">
        <v>0.1</v>
      </c>
      <c r="C30" s="18">
        <v>4100</v>
      </c>
      <c r="D30" s="18">
        <v>4900</v>
      </c>
      <c r="E30" s="18">
        <v>6300</v>
      </c>
      <c r="F30" s="18">
        <v>2372.2070699999999</v>
      </c>
      <c r="G30" s="18">
        <v>4727.7931870000002</v>
      </c>
      <c r="H30" s="18">
        <v>1529.3921869999999</v>
      </c>
      <c r="I30" s="18">
        <v>5370.6078129999996</v>
      </c>
      <c r="J30" s="18">
        <v>4101.8744820000002</v>
      </c>
      <c r="K30" s="18">
        <v>6162.0396629999996</v>
      </c>
      <c r="L30" s="18">
        <v>16300</v>
      </c>
    </row>
    <row r="31" spans="1:12" x14ac:dyDescent="0.2">
      <c r="A31" s="18" t="s">
        <v>9</v>
      </c>
      <c r="B31" s="18">
        <v>0.2</v>
      </c>
      <c r="C31" s="18">
        <v>5200</v>
      </c>
      <c r="D31" s="18">
        <v>5200</v>
      </c>
      <c r="E31" s="18">
        <v>7500</v>
      </c>
      <c r="F31" s="18">
        <v>3792.5360129999999</v>
      </c>
      <c r="G31" s="18">
        <v>4407.4642439999998</v>
      </c>
      <c r="H31" s="18">
        <v>4326.9099239999996</v>
      </c>
      <c r="I31" s="18">
        <v>2873.090076</v>
      </c>
      <c r="J31" s="18">
        <v>5686.1819779999996</v>
      </c>
      <c r="K31" s="18">
        <v>5777.7321670000001</v>
      </c>
      <c r="L31" s="18">
        <v>12800</v>
      </c>
    </row>
    <row r="32" spans="1:12" x14ac:dyDescent="0.2">
      <c r="A32" s="18" t="s">
        <v>10</v>
      </c>
      <c r="B32" s="18">
        <v>0.25</v>
      </c>
      <c r="C32" s="18">
        <v>4100</v>
      </c>
      <c r="D32" s="18">
        <v>5100</v>
      </c>
      <c r="E32" s="18">
        <v>6300</v>
      </c>
      <c r="F32" s="18">
        <v>3148.4401760000001</v>
      </c>
      <c r="G32" s="18">
        <v>3951.5600810000001</v>
      </c>
      <c r="H32" s="18">
        <v>3418.7026500000002</v>
      </c>
      <c r="I32" s="18">
        <v>3681.2973499999998</v>
      </c>
      <c r="J32" s="18">
        <v>4722.6602599999997</v>
      </c>
      <c r="K32" s="18">
        <v>5541.2538850000001</v>
      </c>
      <c r="L32" s="18">
        <v>16300</v>
      </c>
    </row>
    <row r="33" spans="1:12" x14ac:dyDescent="0.2">
      <c r="A33" s="18" t="s">
        <v>111</v>
      </c>
      <c r="B33" s="18">
        <v>0.15</v>
      </c>
      <c r="C33" s="18">
        <v>6780</v>
      </c>
      <c r="D33" s="18">
        <v>5805</v>
      </c>
      <c r="E33" s="18">
        <v>7795</v>
      </c>
      <c r="F33" s="18">
        <v>3793.1313490000002</v>
      </c>
      <c r="G33" s="18">
        <v>5986.8689080000004</v>
      </c>
      <c r="H33" s="18">
        <v>2386.5004880000001</v>
      </c>
      <c r="I33" s="18">
        <v>5418.4995120000003</v>
      </c>
      <c r="J33" s="18">
        <v>4018.876342</v>
      </c>
      <c r="K33" s="18">
        <v>7740.0378030000002</v>
      </c>
      <c r="L33" s="18">
        <v>10630</v>
      </c>
    </row>
    <row r="34" spans="1:12" x14ac:dyDescent="0.2">
      <c r="A34" s="18" t="s">
        <v>112</v>
      </c>
      <c r="B34" s="18">
        <v>0.1</v>
      </c>
      <c r="C34" s="18">
        <v>6930</v>
      </c>
      <c r="D34" s="18">
        <v>5715</v>
      </c>
      <c r="E34" s="18">
        <v>7705</v>
      </c>
      <c r="F34" s="18">
        <v>3969.858862</v>
      </c>
      <c r="G34" s="18">
        <v>5960.1413949999996</v>
      </c>
      <c r="H34" s="18">
        <v>2005.257098</v>
      </c>
      <c r="I34" s="18">
        <v>5709.742902</v>
      </c>
      <c r="J34" s="18">
        <v>5610.2109879999998</v>
      </c>
      <c r="K34" s="18">
        <v>6058.7031569999999</v>
      </c>
      <c r="L34" s="18">
        <v>10660</v>
      </c>
    </row>
    <row r="35" spans="1:12" x14ac:dyDescent="0.2">
      <c r="A35" s="18" t="s">
        <v>113</v>
      </c>
      <c r="B35" s="18">
        <v>0.1</v>
      </c>
      <c r="C35" s="18">
        <v>4100</v>
      </c>
      <c r="D35" s="18">
        <v>5100</v>
      </c>
      <c r="E35" s="18">
        <v>8505</v>
      </c>
      <c r="F35" s="18">
        <v>2372.2070699999999</v>
      </c>
      <c r="G35" s="18">
        <v>4727.7931870000002</v>
      </c>
      <c r="H35" s="18">
        <v>1558.657537</v>
      </c>
      <c r="I35" s="18">
        <v>5541.342463</v>
      </c>
      <c r="J35" s="18">
        <v>5601.6034769999997</v>
      </c>
      <c r="K35" s="18">
        <v>6867.3106680000001</v>
      </c>
      <c r="L35" s="18">
        <v>11890</v>
      </c>
    </row>
    <row r="36" spans="1:12" x14ac:dyDescent="0.2">
      <c r="A36" s="18" t="s">
        <v>114</v>
      </c>
      <c r="B36" s="18">
        <v>0.05</v>
      </c>
      <c r="C36" s="18">
        <v>7360</v>
      </c>
      <c r="D36" s="18">
        <v>8005</v>
      </c>
      <c r="E36" s="18">
        <v>9100</v>
      </c>
      <c r="F36" s="18">
        <v>4219.1944400000002</v>
      </c>
      <c r="G36" s="18">
        <v>6140.8058170000004</v>
      </c>
      <c r="H36" s="18">
        <v>0</v>
      </c>
      <c r="I36" s="18">
        <v>10005</v>
      </c>
      <c r="J36" s="18">
        <v>5793.483862</v>
      </c>
      <c r="K36" s="18">
        <v>7270.4302829999997</v>
      </c>
      <c r="L36" s="18">
        <v>11165.000513000001</v>
      </c>
    </row>
    <row r="37" spans="1:12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2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</row>
    <row r="39" spans="1:12" x14ac:dyDescent="0.2">
      <c r="A39" s="18" t="s">
        <v>15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399E2-384B-4431-A6C2-406B107C076C}">
  <dimension ref="A1:E69"/>
  <sheetViews>
    <sheetView showGridLines="0" topLeftCell="A35" workbookViewId="0"/>
  </sheetViews>
  <sheetFormatPr defaultRowHeight="15" x14ac:dyDescent="0.2"/>
  <cols>
    <col min="1" max="1" width="30.77734375" customWidth="1"/>
    <col min="2" max="2" width="14.21875" bestFit="1" customWidth="1"/>
    <col min="3" max="4" width="10.5546875" bestFit="1" customWidth="1"/>
    <col min="5" max="5" width="16" bestFit="1" customWidth="1"/>
    <col min="6" max="6" width="30.77734375" customWidth="1"/>
  </cols>
  <sheetData>
    <row r="1" spans="1:5" x14ac:dyDescent="0.2">
      <c r="A1" s="18" t="s">
        <v>101</v>
      </c>
      <c r="B1" s="18"/>
      <c r="C1" s="18"/>
      <c r="D1" s="18"/>
      <c r="E1" s="18"/>
    </row>
    <row r="2" spans="1:5" x14ac:dyDescent="0.2">
      <c r="A2" s="18" t="s">
        <v>91</v>
      </c>
      <c r="B2" s="18"/>
      <c r="C2" s="18"/>
      <c r="D2" s="18"/>
      <c r="E2" s="18"/>
    </row>
    <row r="3" spans="1:5" x14ac:dyDescent="0.2">
      <c r="A3" s="18"/>
      <c r="B3" s="18"/>
      <c r="C3" s="18"/>
      <c r="D3" s="18"/>
      <c r="E3" s="18"/>
    </row>
    <row r="4" spans="1:5" x14ac:dyDescent="0.2">
      <c r="A4" s="18" t="s">
        <v>16</v>
      </c>
      <c r="B4" s="19">
        <v>44718.321435185186</v>
      </c>
      <c r="C4" s="20">
        <v>44718.321435185186</v>
      </c>
      <c r="D4" s="18"/>
      <c r="E4" s="18"/>
    </row>
    <row r="5" spans="1:5" x14ac:dyDescent="0.2">
      <c r="A5" s="18"/>
      <c r="B5" s="18"/>
      <c r="C5" s="18"/>
      <c r="D5" s="18"/>
      <c r="E5" s="18"/>
    </row>
    <row r="6" spans="1:5" x14ac:dyDescent="0.2">
      <c r="A6" s="18"/>
      <c r="B6" s="18"/>
      <c r="C6" s="18"/>
      <c r="D6" s="18"/>
      <c r="E6" s="18"/>
    </row>
    <row r="7" spans="1:5" x14ac:dyDescent="0.2">
      <c r="A7" s="18" t="s">
        <v>28</v>
      </c>
      <c r="B7" s="18"/>
      <c r="C7" s="18"/>
      <c r="D7" s="18"/>
      <c r="E7" s="18"/>
    </row>
    <row r="8" spans="1:5" x14ac:dyDescent="0.2">
      <c r="A8" s="18"/>
      <c r="B8" s="18"/>
      <c r="C8" s="18"/>
      <c r="D8" s="18"/>
      <c r="E8" s="18"/>
    </row>
    <row r="9" spans="1:5" x14ac:dyDescent="0.2">
      <c r="A9" s="18"/>
      <c r="B9" s="18" t="s">
        <v>218</v>
      </c>
      <c r="C9" s="18"/>
      <c r="D9" s="18"/>
      <c r="E9" s="18"/>
    </row>
    <row r="10" spans="1:5" x14ac:dyDescent="0.2">
      <c r="A10" s="18"/>
      <c r="B10" s="18" t="s">
        <v>154</v>
      </c>
      <c r="C10" s="18"/>
      <c r="D10" s="18"/>
      <c r="E10" s="18"/>
    </row>
    <row r="11" spans="1:5" x14ac:dyDescent="0.2">
      <c r="A11" s="18"/>
      <c r="B11" s="18"/>
      <c r="C11" s="18"/>
      <c r="D11" s="18"/>
      <c r="E11" s="18"/>
    </row>
    <row r="12" spans="1:5" x14ac:dyDescent="0.2">
      <c r="A12" s="18"/>
      <c r="B12" s="18" t="s">
        <v>11</v>
      </c>
      <c r="C12" s="18" t="s">
        <v>12</v>
      </c>
      <c r="D12" s="18" t="s">
        <v>13</v>
      </c>
      <c r="E12" s="18" t="s">
        <v>14</v>
      </c>
    </row>
    <row r="13" spans="1:5" x14ac:dyDescent="0.2">
      <c r="A13" s="18" t="s">
        <v>29</v>
      </c>
      <c r="B13" s="18"/>
      <c r="C13" s="18"/>
      <c r="D13" s="18"/>
      <c r="E13" s="18"/>
    </row>
    <row r="14" spans="1:5" x14ac:dyDescent="0.2">
      <c r="A14" s="18"/>
      <c r="B14" s="18">
        <v>10630</v>
      </c>
      <c r="C14" s="18">
        <v>11165.000513000001</v>
      </c>
      <c r="D14" s="18">
        <v>10897.500257</v>
      </c>
      <c r="E14" s="18">
        <v>0.35</v>
      </c>
    </row>
    <row r="15" spans="1:5" x14ac:dyDescent="0.2">
      <c r="A15" s="18"/>
      <c r="B15" s="18">
        <v>11890</v>
      </c>
      <c r="C15" s="18">
        <v>11890</v>
      </c>
      <c r="D15" s="18">
        <v>11890</v>
      </c>
      <c r="E15" s="18">
        <v>0.25</v>
      </c>
    </row>
    <row r="16" spans="1:5" x14ac:dyDescent="0.2">
      <c r="A16" s="18"/>
      <c r="B16" s="18">
        <v>12800</v>
      </c>
      <c r="C16" s="18">
        <v>12800</v>
      </c>
      <c r="D16" s="18">
        <v>12800</v>
      </c>
      <c r="E16" s="18">
        <v>0.15</v>
      </c>
    </row>
    <row r="17" spans="1:5" x14ac:dyDescent="0.2">
      <c r="A17" s="18"/>
      <c r="B17" s="18" t="s">
        <v>32</v>
      </c>
      <c r="C17" s="18" t="s">
        <v>32</v>
      </c>
      <c r="D17" s="18" t="s">
        <v>32</v>
      </c>
      <c r="E17" s="18" t="s">
        <v>32</v>
      </c>
    </row>
    <row r="18" spans="1:5" x14ac:dyDescent="0.2">
      <c r="A18" s="18"/>
      <c r="B18" s="18" t="s">
        <v>32</v>
      </c>
      <c r="C18" s="18" t="s">
        <v>32</v>
      </c>
      <c r="D18" s="18" t="s">
        <v>32</v>
      </c>
      <c r="E18" s="18" t="s">
        <v>32</v>
      </c>
    </row>
    <row r="19" spans="1:5" x14ac:dyDescent="0.2">
      <c r="A19" s="18"/>
      <c r="B19" s="18">
        <v>16300</v>
      </c>
      <c r="C19" s="18">
        <v>16300</v>
      </c>
      <c r="D19" s="18">
        <v>16300</v>
      </c>
      <c r="E19" s="18">
        <v>0.2</v>
      </c>
    </row>
    <row r="20" spans="1:5" x14ac:dyDescent="0.2">
      <c r="A20" s="18"/>
      <c r="B20" s="18" t="s">
        <v>32</v>
      </c>
      <c r="C20" s="18" t="s">
        <v>32</v>
      </c>
      <c r="D20" s="18" t="s">
        <v>32</v>
      </c>
      <c r="E20" s="18" t="s">
        <v>32</v>
      </c>
    </row>
    <row r="21" spans="1:5" x14ac:dyDescent="0.2">
      <c r="A21" s="18"/>
      <c r="B21" s="18" t="s">
        <v>32</v>
      </c>
      <c r="C21" s="18" t="s">
        <v>32</v>
      </c>
      <c r="D21" s="18" t="s">
        <v>32</v>
      </c>
      <c r="E21" s="18" t="s">
        <v>32</v>
      </c>
    </row>
    <row r="22" spans="1:5" x14ac:dyDescent="0.2">
      <c r="A22" s="18"/>
      <c r="B22" s="18" t="s">
        <v>32</v>
      </c>
      <c r="C22" s="18" t="s">
        <v>32</v>
      </c>
      <c r="D22" s="18" t="s">
        <v>32</v>
      </c>
      <c r="E22" s="18" t="s">
        <v>32</v>
      </c>
    </row>
    <row r="23" spans="1:5" x14ac:dyDescent="0.2">
      <c r="A23" s="18"/>
      <c r="B23" s="18" t="s">
        <v>32</v>
      </c>
      <c r="C23" s="18" t="s">
        <v>32</v>
      </c>
      <c r="D23" s="18" t="s">
        <v>32</v>
      </c>
      <c r="E23" s="18" t="s">
        <v>32</v>
      </c>
    </row>
    <row r="24" spans="1:5" x14ac:dyDescent="0.2">
      <c r="A24" s="18"/>
      <c r="B24" s="18" t="s">
        <v>32</v>
      </c>
      <c r="C24" s="18" t="s">
        <v>32</v>
      </c>
      <c r="D24" s="18" t="s">
        <v>32</v>
      </c>
      <c r="E24" s="18" t="s">
        <v>32</v>
      </c>
    </row>
    <row r="25" spans="1:5" x14ac:dyDescent="0.2">
      <c r="A25" s="18"/>
      <c r="B25" s="18" t="s">
        <v>32</v>
      </c>
      <c r="C25" s="18" t="s">
        <v>32</v>
      </c>
      <c r="D25" s="18" t="s">
        <v>32</v>
      </c>
      <c r="E25" s="18" t="s">
        <v>32</v>
      </c>
    </row>
    <row r="26" spans="1:5" x14ac:dyDescent="0.2">
      <c r="A26" s="18"/>
      <c r="B26" s="18" t="s">
        <v>32</v>
      </c>
      <c r="C26" s="18" t="s">
        <v>32</v>
      </c>
      <c r="D26" s="18" t="s">
        <v>32</v>
      </c>
      <c r="E26" s="18" t="s">
        <v>32</v>
      </c>
    </row>
    <row r="27" spans="1:5" x14ac:dyDescent="0.2">
      <c r="A27" s="18"/>
      <c r="B27" s="18" t="s">
        <v>32</v>
      </c>
      <c r="C27" s="18" t="s">
        <v>32</v>
      </c>
      <c r="D27" s="18" t="s">
        <v>32</v>
      </c>
      <c r="E27" s="18" t="s">
        <v>32</v>
      </c>
    </row>
    <row r="28" spans="1:5" x14ac:dyDescent="0.2">
      <c r="A28" s="18"/>
      <c r="B28" s="18">
        <v>25945</v>
      </c>
      <c r="C28" s="18">
        <v>25945</v>
      </c>
      <c r="D28" s="18">
        <v>25945</v>
      </c>
      <c r="E28" s="18">
        <v>0.05</v>
      </c>
    </row>
    <row r="29" spans="1:5" x14ac:dyDescent="0.2">
      <c r="A29" s="18"/>
      <c r="B29" s="18"/>
      <c r="C29" s="18"/>
      <c r="D29" s="18"/>
      <c r="E29" s="18"/>
    </row>
    <row r="30" spans="1:5" x14ac:dyDescent="0.2">
      <c r="A30" s="18"/>
      <c r="B30" s="18"/>
      <c r="C30" s="18"/>
      <c r="D30" s="18"/>
      <c r="E30" s="18"/>
    </row>
    <row r="31" spans="1:5" x14ac:dyDescent="0.2">
      <c r="A31" s="18"/>
      <c r="B31" s="18"/>
      <c r="C31" s="18"/>
      <c r="D31" s="18"/>
      <c r="E31" s="18"/>
    </row>
    <row r="32" spans="1:5" x14ac:dyDescent="0.2">
      <c r="A32" s="18"/>
      <c r="B32" s="18"/>
      <c r="C32" s="18"/>
      <c r="D32" s="18"/>
      <c r="E32" s="18"/>
    </row>
    <row r="33" spans="1:5" x14ac:dyDescent="0.2">
      <c r="A33" s="18"/>
      <c r="B33" s="18"/>
      <c r="C33" s="18"/>
      <c r="D33" s="18"/>
      <c r="E33" s="18"/>
    </row>
    <row r="34" spans="1:5" x14ac:dyDescent="0.2">
      <c r="A34" s="18"/>
      <c r="B34" s="18"/>
      <c r="C34" s="18"/>
      <c r="D34" s="18"/>
      <c r="E34" s="18"/>
    </row>
    <row r="35" spans="1:5" x14ac:dyDescent="0.2">
      <c r="A35" s="18"/>
      <c r="B35" s="18"/>
      <c r="C35" s="18"/>
      <c r="D35" s="18"/>
      <c r="E35" s="18"/>
    </row>
    <row r="36" spans="1:5" x14ac:dyDescent="0.2">
      <c r="A36" s="18"/>
      <c r="B36" s="18"/>
      <c r="C36" s="18"/>
      <c r="D36" s="18"/>
      <c r="E36" s="18"/>
    </row>
    <row r="37" spans="1:5" x14ac:dyDescent="0.2">
      <c r="A37" s="18"/>
      <c r="B37" s="18"/>
      <c r="C37" s="18"/>
      <c r="D37" s="18"/>
      <c r="E37" s="18"/>
    </row>
    <row r="38" spans="1:5" x14ac:dyDescent="0.2">
      <c r="A38" s="18"/>
      <c r="B38" s="18"/>
      <c r="C38" s="18"/>
      <c r="D38" s="18"/>
      <c r="E38" s="18"/>
    </row>
    <row r="39" spans="1:5" x14ac:dyDescent="0.2">
      <c r="A39" s="18"/>
      <c r="B39" s="18"/>
      <c r="C39" s="18"/>
      <c r="D39" s="18"/>
      <c r="E39" s="18"/>
    </row>
    <row r="40" spans="1:5" x14ac:dyDescent="0.2">
      <c r="A40" s="18"/>
      <c r="B40" s="18"/>
      <c r="C40" s="18"/>
      <c r="D40" s="18"/>
      <c r="E40" s="18"/>
    </row>
    <row r="41" spans="1:5" x14ac:dyDescent="0.2">
      <c r="A41" s="18"/>
      <c r="B41" s="18"/>
      <c r="C41" s="18"/>
      <c r="D41" s="18"/>
      <c r="E41" s="18"/>
    </row>
    <row r="42" spans="1:5" x14ac:dyDescent="0.2">
      <c r="A42" s="18"/>
      <c r="B42" s="18"/>
      <c r="C42" s="18"/>
      <c r="D42" s="18"/>
      <c r="E42" s="18"/>
    </row>
    <row r="43" spans="1:5" x14ac:dyDescent="0.2">
      <c r="A43" s="18"/>
      <c r="B43" s="18"/>
      <c r="C43" s="18"/>
      <c r="D43" s="18"/>
      <c r="E43" s="18"/>
    </row>
    <row r="44" spans="1:5" x14ac:dyDescent="0.2">
      <c r="A44" s="18" t="s">
        <v>28</v>
      </c>
      <c r="B44" s="18"/>
      <c r="C44" s="18"/>
      <c r="D44" s="18"/>
      <c r="E44" s="18"/>
    </row>
    <row r="45" spans="1:5" x14ac:dyDescent="0.2">
      <c r="A45" s="18"/>
      <c r="B45" s="18"/>
      <c r="C45" s="18"/>
      <c r="D45" s="18"/>
      <c r="E45" s="18"/>
    </row>
    <row r="46" spans="1:5" x14ac:dyDescent="0.2">
      <c r="A46" s="18"/>
      <c r="B46" s="18" t="s">
        <v>219</v>
      </c>
      <c r="C46" s="18"/>
      <c r="D46" s="18"/>
      <c r="E46" s="18"/>
    </row>
    <row r="47" spans="1:5" x14ac:dyDescent="0.2">
      <c r="A47" s="18"/>
      <c r="B47" s="18" t="s">
        <v>211</v>
      </c>
      <c r="C47" s="18"/>
      <c r="D47" s="18"/>
      <c r="E47" s="18"/>
    </row>
    <row r="48" spans="1:5" x14ac:dyDescent="0.2">
      <c r="A48" s="18"/>
      <c r="B48" s="18"/>
      <c r="C48" s="18"/>
      <c r="D48" s="18"/>
      <c r="E48" s="18"/>
    </row>
    <row r="49" spans="1:5" x14ac:dyDescent="0.2">
      <c r="A49" s="18"/>
      <c r="B49" s="18" t="s">
        <v>11</v>
      </c>
      <c r="C49" s="18" t="s">
        <v>12</v>
      </c>
      <c r="D49" s="18" t="s">
        <v>13</v>
      </c>
      <c r="E49" s="18" t="s">
        <v>14</v>
      </c>
    </row>
    <row r="50" spans="1:5" x14ac:dyDescent="0.2">
      <c r="A50" s="18" t="s">
        <v>29</v>
      </c>
      <c r="B50" s="18"/>
      <c r="C50" s="18"/>
      <c r="D50" s="18"/>
      <c r="E50" s="18"/>
    </row>
    <row r="51" spans="1:5" x14ac:dyDescent="0.2">
      <c r="A51" s="18"/>
      <c r="B51" s="18">
        <v>7800.0002569999997</v>
      </c>
      <c r="C51" s="18">
        <v>12800</v>
      </c>
      <c r="D51" s="18">
        <v>10300.000128</v>
      </c>
      <c r="E51" s="18">
        <v>0.75</v>
      </c>
    </row>
    <row r="52" spans="1:5" x14ac:dyDescent="0.2">
      <c r="A52" s="18"/>
      <c r="B52" s="18">
        <v>16300</v>
      </c>
      <c r="C52" s="18">
        <v>16300</v>
      </c>
      <c r="D52" s="18">
        <v>16300</v>
      </c>
      <c r="E52" s="18">
        <v>0.2</v>
      </c>
    </row>
    <row r="53" spans="1:5" x14ac:dyDescent="0.2">
      <c r="A53" s="18"/>
      <c r="B53" s="18">
        <v>25945</v>
      </c>
      <c r="C53" s="18">
        <v>25945</v>
      </c>
      <c r="D53" s="18">
        <v>25945</v>
      </c>
      <c r="E53" s="18">
        <v>0.05</v>
      </c>
    </row>
    <row r="54" spans="1:5" x14ac:dyDescent="0.2">
      <c r="A54" s="18"/>
      <c r="B54" s="18"/>
      <c r="C54" s="18"/>
      <c r="D54" s="18"/>
      <c r="E54" s="18"/>
    </row>
    <row r="55" spans="1:5" x14ac:dyDescent="0.2">
      <c r="A55" s="18"/>
      <c r="B55" s="18"/>
      <c r="C55" s="18"/>
      <c r="D55" s="18"/>
      <c r="E55" s="18"/>
    </row>
    <row r="56" spans="1:5" x14ac:dyDescent="0.2">
      <c r="A56" s="18"/>
      <c r="B56" s="18"/>
      <c r="C56" s="18"/>
      <c r="D56" s="18"/>
      <c r="E56" s="18"/>
    </row>
    <row r="57" spans="1:5" x14ac:dyDescent="0.2">
      <c r="A57" s="18"/>
      <c r="B57" s="18"/>
      <c r="C57" s="18"/>
      <c r="D57" s="18"/>
      <c r="E57" s="18"/>
    </row>
    <row r="58" spans="1:5" x14ac:dyDescent="0.2">
      <c r="A58" s="18"/>
      <c r="B58" s="18"/>
      <c r="C58" s="18"/>
      <c r="D58" s="18"/>
      <c r="E58" s="18"/>
    </row>
    <row r="59" spans="1:5" x14ac:dyDescent="0.2">
      <c r="A59" s="18"/>
      <c r="B59" s="18"/>
      <c r="C59" s="18"/>
      <c r="D59" s="18"/>
      <c r="E59" s="18"/>
    </row>
    <row r="60" spans="1:5" x14ac:dyDescent="0.2">
      <c r="A60" s="18"/>
      <c r="B60" s="18"/>
      <c r="C60" s="18"/>
      <c r="D60" s="18"/>
      <c r="E60" s="18"/>
    </row>
    <row r="61" spans="1:5" x14ac:dyDescent="0.2">
      <c r="A61" s="18"/>
      <c r="B61" s="18"/>
      <c r="C61" s="18"/>
      <c r="D61" s="18"/>
      <c r="E61" s="18"/>
    </row>
    <row r="62" spans="1:5" x14ac:dyDescent="0.2">
      <c r="A62" s="18"/>
      <c r="B62" s="18"/>
      <c r="C62" s="18"/>
      <c r="D62" s="18"/>
      <c r="E62" s="18"/>
    </row>
    <row r="63" spans="1:5" x14ac:dyDescent="0.2">
      <c r="A63" s="18"/>
      <c r="B63" s="18"/>
      <c r="C63" s="18"/>
      <c r="D63" s="18"/>
      <c r="E63" s="18"/>
    </row>
    <row r="64" spans="1:5" x14ac:dyDescent="0.2">
      <c r="A64" s="18"/>
      <c r="B64" s="18"/>
      <c r="C64" s="18"/>
      <c r="D64" s="18"/>
      <c r="E64" s="18"/>
    </row>
    <row r="65" spans="1:5" x14ac:dyDescent="0.2">
      <c r="A65" s="18"/>
      <c r="B65" s="18"/>
      <c r="C65" s="18"/>
      <c r="D65" s="18"/>
      <c r="E65" s="18"/>
    </row>
    <row r="66" spans="1:5" x14ac:dyDescent="0.2">
      <c r="A66" s="18"/>
      <c r="B66" s="18"/>
      <c r="C66" s="18"/>
      <c r="D66" s="18"/>
      <c r="E66" s="18"/>
    </row>
    <row r="67" spans="1:5" x14ac:dyDescent="0.2">
      <c r="A67" s="18"/>
      <c r="B67" s="18"/>
      <c r="C67" s="18"/>
      <c r="D67" s="18"/>
      <c r="E67" s="18"/>
    </row>
    <row r="68" spans="1:5" x14ac:dyDescent="0.2">
      <c r="A68" s="18"/>
      <c r="B68" s="18"/>
      <c r="C68" s="18"/>
      <c r="D68" s="18"/>
      <c r="E68" s="18"/>
    </row>
    <row r="69" spans="1:5" x14ac:dyDescent="0.2">
      <c r="A69" s="18" t="s">
        <v>15</v>
      </c>
      <c r="B69" s="18"/>
      <c r="C69" s="18"/>
      <c r="D69" s="18"/>
      <c r="E69" s="1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transitionEvaluation="1" codeName="Sheet3"/>
  <dimension ref="A1:V64"/>
  <sheetViews>
    <sheetView defaultGridColor="0" colorId="22" zoomScale="60" zoomScaleNormal="60" workbookViewId="0">
      <selection activeCell="M37" sqref="M37"/>
    </sheetView>
  </sheetViews>
  <sheetFormatPr defaultColWidth="11.44140625" defaultRowHeight="15" x14ac:dyDescent="0.2"/>
  <cols>
    <col min="1" max="1" width="33.109375" customWidth="1"/>
    <col min="2" max="2" width="12.88671875" customWidth="1"/>
    <col min="3" max="3" width="18.6640625" customWidth="1"/>
    <col min="4" max="4" width="17.44140625" customWidth="1"/>
    <col min="5" max="5" width="16.6640625" customWidth="1"/>
    <col min="6" max="6" width="18.6640625" bestFit="1" customWidth="1"/>
    <col min="7" max="7" width="17.21875" customWidth="1"/>
    <col min="8" max="8" width="23.109375" customWidth="1"/>
    <col min="9" max="9" width="16.109375" customWidth="1"/>
    <col min="10" max="10" width="14.88671875" customWidth="1"/>
    <col min="11" max="11" width="15.21875" customWidth="1"/>
    <col min="12" max="12" width="12.33203125" customWidth="1"/>
    <col min="13" max="13" width="24.88671875" customWidth="1"/>
    <col min="14" max="14" width="12" customWidth="1"/>
    <col min="15" max="15" width="12.6640625" customWidth="1"/>
    <col min="16" max="16" width="14.6640625" customWidth="1"/>
    <col min="17" max="17" width="8.88671875" customWidth="1"/>
    <col min="18" max="18" width="11" customWidth="1"/>
  </cols>
  <sheetData>
    <row r="1" spans="1:18" ht="37.5" customHeight="1" x14ac:dyDescent="0.4">
      <c r="A1" s="17" t="s">
        <v>57</v>
      </c>
      <c r="B1" s="2"/>
      <c r="C1" s="2"/>
      <c r="D1" s="3"/>
      <c r="E1" s="3"/>
      <c r="F1" s="3"/>
      <c r="G1" s="3"/>
      <c r="J1" s="3" t="s">
        <v>64</v>
      </c>
      <c r="K1" s="3"/>
      <c r="L1" s="3"/>
      <c r="M1" s="3"/>
      <c r="N1" s="3"/>
      <c r="O1" s="3"/>
      <c r="P1" s="1"/>
      <c r="Q1" s="1"/>
    </row>
    <row r="2" spans="1:18" s="25" customFormat="1" ht="37.5" customHeight="1" x14ac:dyDescent="0.4">
      <c r="A2" s="24" t="s">
        <v>78</v>
      </c>
    </row>
    <row r="3" spans="1:18" s="25" customFormat="1" ht="37.5" customHeight="1" x14ac:dyDescent="0.4">
      <c r="A3" s="24" t="s">
        <v>79</v>
      </c>
    </row>
    <row r="4" spans="1:18" s="25" customFormat="1" ht="37.5" customHeight="1" x14ac:dyDescent="0.4">
      <c r="A4" s="24" t="s">
        <v>215</v>
      </c>
    </row>
    <row r="5" spans="1:18" ht="27.75" x14ac:dyDescent="0.4">
      <c r="A5" s="42" t="s">
        <v>150</v>
      </c>
      <c r="B5" s="32" t="s">
        <v>147</v>
      </c>
      <c r="C5" s="12"/>
      <c r="D5" s="25"/>
      <c r="E5" s="25"/>
      <c r="F5" s="25"/>
      <c r="G5" s="25"/>
      <c r="H5" s="25"/>
      <c r="I5" s="25"/>
      <c r="J5" s="25"/>
      <c r="K5" s="25"/>
      <c r="L5" s="3"/>
      <c r="M5" s="3"/>
      <c r="N5" s="3"/>
      <c r="O5" s="3"/>
      <c r="P5" s="1"/>
      <c r="Q5" s="1"/>
    </row>
    <row r="6" spans="1:18" ht="27.75" x14ac:dyDescent="0.4">
      <c r="A6" s="42" t="s">
        <v>151</v>
      </c>
      <c r="B6" s="32" t="s">
        <v>148</v>
      </c>
      <c r="C6" s="12"/>
      <c r="D6" s="25"/>
      <c r="E6" s="25"/>
      <c r="F6" s="25"/>
      <c r="G6" s="25"/>
      <c r="H6" s="25"/>
      <c r="I6" s="25"/>
      <c r="J6" s="25"/>
      <c r="K6" s="25"/>
      <c r="L6" s="3"/>
      <c r="M6" s="3"/>
      <c r="N6" s="3"/>
      <c r="O6" s="3"/>
      <c r="P6" s="1"/>
      <c r="Q6" s="1"/>
    </row>
    <row r="7" spans="1:18" ht="27.75" x14ac:dyDescent="0.4">
      <c r="A7" s="42" t="s">
        <v>152</v>
      </c>
      <c r="B7" s="32" t="s">
        <v>149</v>
      </c>
      <c r="C7" s="12"/>
      <c r="D7" s="25"/>
      <c r="E7" s="25"/>
      <c r="F7" s="25"/>
      <c r="G7" s="25"/>
      <c r="H7" s="25"/>
      <c r="I7" s="25"/>
      <c r="J7" s="25"/>
      <c r="K7" s="25"/>
      <c r="P7" s="1"/>
      <c r="Q7" s="1"/>
    </row>
    <row r="8" spans="1:18" ht="28.5" customHeight="1" x14ac:dyDescent="0.4">
      <c r="A8" s="33" t="s">
        <v>3</v>
      </c>
      <c r="B8" s="25"/>
      <c r="C8" s="25"/>
      <c r="D8" s="25"/>
      <c r="E8" s="25"/>
      <c r="F8" s="25"/>
      <c r="G8" s="25"/>
      <c r="H8" s="12"/>
      <c r="I8" s="25"/>
      <c r="J8" s="25"/>
      <c r="K8" s="25"/>
      <c r="M8" s="12" t="s">
        <v>4</v>
      </c>
      <c r="R8" s="8"/>
    </row>
    <row r="9" spans="1:18" ht="28.5" customHeight="1" x14ac:dyDescent="0.4">
      <c r="A9" s="36" t="s">
        <v>58</v>
      </c>
      <c r="B9" s="11" t="s">
        <v>60</v>
      </c>
      <c r="C9" s="11" t="s">
        <v>76</v>
      </c>
      <c r="D9" s="11" t="s">
        <v>59</v>
      </c>
      <c r="E9" s="11" t="s">
        <v>62</v>
      </c>
      <c r="F9" s="11" t="s">
        <v>76</v>
      </c>
      <c r="G9" s="11"/>
      <c r="H9" s="11" t="s">
        <v>66</v>
      </c>
      <c r="I9" s="11" t="s">
        <v>68</v>
      </c>
      <c r="J9" s="11" t="s">
        <v>72</v>
      </c>
      <c r="K9" s="11" t="s">
        <v>71</v>
      </c>
      <c r="M9" s="12" t="s">
        <v>140</v>
      </c>
      <c r="N9" s="12"/>
      <c r="O9" s="12"/>
      <c r="R9" s="8"/>
    </row>
    <row r="10" spans="1:18" ht="28.5" customHeight="1" x14ac:dyDescent="0.4">
      <c r="A10" s="30" t="s">
        <v>0</v>
      </c>
      <c r="B10" s="31" t="s">
        <v>61</v>
      </c>
      <c r="C10" s="31" t="s">
        <v>80</v>
      </c>
      <c r="D10" s="31" t="s">
        <v>70</v>
      </c>
      <c r="E10" s="31" t="s">
        <v>63</v>
      </c>
      <c r="F10" s="31" t="s">
        <v>81</v>
      </c>
      <c r="G10" s="31" t="s">
        <v>65</v>
      </c>
      <c r="H10" s="31" t="s">
        <v>67</v>
      </c>
      <c r="I10" s="31" t="s">
        <v>69</v>
      </c>
      <c r="J10" s="31" t="s">
        <v>73</v>
      </c>
      <c r="K10" s="31" t="s">
        <v>61</v>
      </c>
      <c r="M10" s="12" t="s">
        <v>141</v>
      </c>
      <c r="N10" s="12"/>
      <c r="O10" s="12"/>
      <c r="R10" s="8"/>
    </row>
    <row r="11" spans="1:18" ht="28.5" customHeight="1" x14ac:dyDescent="0.4">
      <c r="A11" s="26">
        <v>10000</v>
      </c>
      <c r="B11" s="27">
        <v>7000</v>
      </c>
      <c r="C11" s="27">
        <v>0</v>
      </c>
      <c r="D11" s="35">
        <v>3999.9997433089325</v>
      </c>
      <c r="E11" s="28">
        <f>InFlowA</f>
        <v>2455</v>
      </c>
      <c r="F11" s="12">
        <v>0</v>
      </c>
      <c r="G11" s="11">
        <f>MAX(0,B11+C11-D11+E11-A11)</f>
        <v>0</v>
      </c>
      <c r="H11" s="34">
        <f>B11-D11+E11-G11</f>
        <v>5455.000256691068</v>
      </c>
      <c r="I11" s="35">
        <v>1102.641207607252</v>
      </c>
      <c r="J11" s="12">
        <f>G11+I11</f>
        <v>1102.641207607252</v>
      </c>
      <c r="K11" s="12">
        <f>H11-I11</f>
        <v>4352.359049083816</v>
      </c>
      <c r="M11" s="12" t="str">
        <f>[1]!WBSP_VAR(0,D11)</f>
        <v>WBSP_VAR</v>
      </c>
      <c r="N11" s="12" t="str">
        <f>[1]!WBSP_VAR(1,I11)</f>
        <v>WBSP_VAR</v>
      </c>
      <c r="O11" s="12"/>
    </row>
    <row r="12" spans="1:18" ht="28.5" customHeight="1" x14ac:dyDescent="0.4">
      <c r="A12" s="11" t="s">
        <v>74</v>
      </c>
      <c r="B12" s="27">
        <v>6000</v>
      </c>
      <c r="C12" s="11" t="s">
        <v>75</v>
      </c>
      <c r="D12" s="27">
        <v>4000</v>
      </c>
      <c r="E12" s="12"/>
      <c r="F12" s="12"/>
      <c r="G12" s="11"/>
      <c r="H12" s="12"/>
      <c r="I12" s="11"/>
      <c r="L12" s="31" t="s">
        <v>164</v>
      </c>
      <c r="M12" s="12"/>
      <c r="N12" s="12"/>
      <c r="O12" s="12"/>
    </row>
    <row r="13" spans="1:18" ht="28.5" customHeight="1" x14ac:dyDescent="0.4">
      <c r="A13" s="11" t="s">
        <v>161</v>
      </c>
      <c r="D13" s="11">
        <f>MAX(0,D11-D12)</f>
        <v>0</v>
      </c>
      <c r="E13" s="12"/>
      <c r="F13" s="12"/>
      <c r="G13" s="11"/>
      <c r="H13" s="12"/>
      <c r="I13" s="11"/>
      <c r="J13" s="11">
        <f>MAX(0,J11-D12)</f>
        <v>0</v>
      </c>
      <c r="K13" s="11">
        <f>MAX(0,K11-B12)</f>
        <v>0</v>
      </c>
      <c r="L13" s="12">
        <f>D13+J13+K13</f>
        <v>0</v>
      </c>
      <c r="M13" s="12"/>
      <c r="N13" s="12"/>
      <c r="O13" s="12"/>
    </row>
    <row r="14" spans="1:18" ht="28.5" customHeight="1" x14ac:dyDescent="0.4">
      <c r="A14" s="11" t="s">
        <v>162</v>
      </c>
      <c r="C14" s="11"/>
      <c r="D14" s="11">
        <f>MAX(0,D12-D11)</f>
        <v>2.5669106753412052E-4</v>
      </c>
      <c r="E14" s="12"/>
      <c r="F14" s="12"/>
      <c r="G14" s="11"/>
      <c r="H14" s="12"/>
      <c r="I14" s="11"/>
      <c r="J14" s="11">
        <f>MAX(0,D12-J11)</f>
        <v>2897.358792392748</v>
      </c>
      <c r="K14" s="11">
        <f>MAX(0,B12-K11)</f>
        <v>1647.640950916184</v>
      </c>
      <c r="L14" s="12">
        <f>D14+J14+K14</f>
        <v>4545</v>
      </c>
      <c r="M14" s="12"/>
      <c r="N14" s="12"/>
      <c r="O14" s="12"/>
    </row>
    <row r="15" spans="1:18" ht="30" customHeight="1" x14ac:dyDescent="0.4">
      <c r="L15" s="3"/>
      <c r="M15" s="12"/>
      <c r="N15" s="12"/>
      <c r="O15" s="12"/>
    </row>
    <row r="16" spans="1:18" ht="30" customHeight="1" x14ac:dyDescent="0.4">
      <c r="A16" s="36" t="s">
        <v>77</v>
      </c>
      <c r="B16" s="11" t="s">
        <v>60</v>
      </c>
      <c r="C16" s="11" t="s">
        <v>76</v>
      </c>
      <c r="D16" s="11" t="s">
        <v>59</v>
      </c>
      <c r="E16" s="11" t="s">
        <v>62</v>
      </c>
      <c r="F16" s="11" t="s">
        <v>76</v>
      </c>
      <c r="G16" s="11"/>
      <c r="H16" s="11" t="s">
        <v>66</v>
      </c>
      <c r="I16" s="11" t="s">
        <v>68</v>
      </c>
      <c r="J16" s="11" t="s">
        <v>72</v>
      </c>
      <c r="K16" s="11" t="s">
        <v>71</v>
      </c>
      <c r="L16" s="3"/>
      <c r="M16" s="12" t="s">
        <v>140</v>
      </c>
      <c r="N16" s="12"/>
      <c r="O16" s="12"/>
    </row>
    <row r="17" spans="1:16" ht="27.75" customHeight="1" x14ac:dyDescent="0.4">
      <c r="A17" s="30" t="s">
        <v>0</v>
      </c>
      <c r="B17" s="31" t="s">
        <v>61</v>
      </c>
      <c r="C17" s="31" t="s">
        <v>62</v>
      </c>
      <c r="D17" s="31" t="s">
        <v>70</v>
      </c>
      <c r="E17" s="31" t="s">
        <v>63</v>
      </c>
      <c r="F17" s="31" t="s">
        <v>81</v>
      </c>
      <c r="G17" s="31" t="s">
        <v>65</v>
      </c>
      <c r="H17" s="31" t="s">
        <v>67</v>
      </c>
      <c r="I17" s="31" t="s">
        <v>69</v>
      </c>
      <c r="J17" s="31" t="s">
        <v>73</v>
      </c>
      <c r="K17" s="31" t="s">
        <v>61</v>
      </c>
      <c r="M17" s="12" t="s">
        <v>141</v>
      </c>
      <c r="N17" s="12"/>
      <c r="O17" s="12"/>
    </row>
    <row r="18" spans="1:16" ht="27.75" customHeight="1" x14ac:dyDescent="0.4">
      <c r="A18" s="26">
        <v>12000</v>
      </c>
      <c r="B18" s="27">
        <v>7000</v>
      </c>
      <c r="C18" s="11">
        <f>D11</f>
        <v>3999.9997433089325</v>
      </c>
      <c r="D18" s="35">
        <v>5000</v>
      </c>
      <c r="E18" s="28">
        <f>InFlowB</f>
        <v>3670</v>
      </c>
      <c r="F18" s="12">
        <v>0</v>
      </c>
      <c r="G18" s="11">
        <f>MAX(0,B18-D18+E18-A18)</f>
        <v>0</v>
      </c>
      <c r="H18" s="12">
        <f>B18-D18+E18-G18</f>
        <v>5670</v>
      </c>
      <c r="I18" s="35">
        <v>0</v>
      </c>
      <c r="J18" s="12">
        <f>G18+I18</f>
        <v>0</v>
      </c>
      <c r="K18" s="12">
        <f>H18-I18</f>
        <v>5670</v>
      </c>
      <c r="M18" s="12" t="str">
        <f>[1]!WBSP_VAR(0,D18)</f>
        <v>WBSP_VAR</v>
      </c>
      <c r="N18" s="12" t="str">
        <f>[1]!WBSP_VAR(1,I18)</f>
        <v>WBSP_VAR</v>
      </c>
      <c r="O18" s="12"/>
    </row>
    <row r="19" spans="1:16" ht="26.25" x14ac:dyDescent="0.4">
      <c r="A19" s="11" t="s">
        <v>74</v>
      </c>
      <c r="B19" s="27">
        <v>7000</v>
      </c>
      <c r="C19" s="11" t="s">
        <v>75</v>
      </c>
      <c r="D19" s="27">
        <v>5000</v>
      </c>
      <c r="E19" s="12"/>
      <c r="F19" s="12"/>
      <c r="G19" s="11"/>
      <c r="H19" s="12"/>
      <c r="I19" s="11"/>
      <c r="J19" s="12"/>
      <c r="K19" s="25"/>
      <c r="L19" s="31" t="s">
        <v>164</v>
      </c>
      <c r="M19" s="12"/>
      <c r="N19" s="12"/>
      <c r="O19" s="12"/>
    </row>
    <row r="20" spans="1:16" ht="26.25" x14ac:dyDescent="0.4">
      <c r="A20" s="11" t="s">
        <v>161</v>
      </c>
      <c r="D20" s="11">
        <f>MAX(0,D18-D19)</f>
        <v>0</v>
      </c>
      <c r="E20" s="12"/>
      <c r="F20" s="12"/>
      <c r="G20" s="11"/>
      <c r="H20" s="12"/>
      <c r="I20" s="11"/>
      <c r="J20" s="11">
        <f>MAX(0,J18-D19)</f>
        <v>0</v>
      </c>
      <c r="K20" s="11">
        <f>MAX(0,K18-B19)</f>
        <v>0</v>
      </c>
      <c r="L20" s="12">
        <f>D20+J20+K20</f>
        <v>0</v>
      </c>
      <c r="M20" s="12"/>
      <c r="N20" s="12"/>
      <c r="O20" s="12" t="s">
        <v>56</v>
      </c>
    </row>
    <row r="21" spans="1:16" ht="26.25" x14ac:dyDescent="0.4">
      <c r="A21" s="11" t="s">
        <v>162</v>
      </c>
      <c r="C21" s="11"/>
      <c r="D21" s="11">
        <f>MAX(0,D19-D18)</f>
        <v>0</v>
      </c>
      <c r="E21" s="12"/>
      <c r="F21" s="12"/>
      <c r="G21" s="11"/>
      <c r="H21" s="12"/>
      <c r="I21" s="11"/>
      <c r="J21" s="11">
        <f>MAX(0,D19-J18)</f>
        <v>5000</v>
      </c>
      <c r="K21" s="11">
        <f>MAX(0,B19-K18)</f>
        <v>1330</v>
      </c>
      <c r="L21" s="12">
        <f>+L29</f>
        <v>10700</v>
      </c>
      <c r="M21" s="12"/>
      <c r="N21" s="12"/>
      <c r="O21" s="12"/>
    </row>
    <row r="22" spans="1:16" ht="23.25" customHeight="1" x14ac:dyDescent="0.4">
      <c r="K22" s="7" t="s">
        <v>56</v>
      </c>
      <c r="L22" s="3"/>
      <c r="M22" s="12"/>
      <c r="N22" s="12"/>
      <c r="O22" s="12"/>
    </row>
    <row r="23" spans="1:16" ht="27" x14ac:dyDescent="0.4">
      <c r="K23" s="7" t="s">
        <v>56</v>
      </c>
      <c r="L23" s="13" t="s">
        <v>56</v>
      </c>
      <c r="M23" s="12"/>
      <c r="N23" s="12"/>
      <c r="O23" s="12"/>
    </row>
    <row r="24" spans="1:16" ht="27" x14ac:dyDescent="0.4">
      <c r="A24" s="36" t="s">
        <v>82</v>
      </c>
      <c r="B24" s="11" t="s">
        <v>60</v>
      </c>
      <c r="C24" s="11" t="s">
        <v>76</v>
      </c>
      <c r="D24" s="11" t="s">
        <v>59</v>
      </c>
      <c r="E24" s="11" t="s">
        <v>62</v>
      </c>
      <c r="F24" s="11" t="s">
        <v>76</v>
      </c>
      <c r="G24" s="11"/>
      <c r="H24" s="11" t="s">
        <v>66</v>
      </c>
      <c r="I24" s="11" t="s">
        <v>68</v>
      </c>
      <c r="J24" s="11" t="s">
        <v>72</v>
      </c>
      <c r="K24" s="11" t="s">
        <v>71</v>
      </c>
      <c r="L24" s="13" t="s">
        <v>56</v>
      </c>
      <c r="M24" s="12" t="s">
        <v>140</v>
      </c>
      <c r="N24" s="12"/>
      <c r="O24" s="12"/>
      <c r="P24" s="29"/>
    </row>
    <row r="25" spans="1:16" ht="27" x14ac:dyDescent="0.4">
      <c r="A25" s="30" t="s">
        <v>0</v>
      </c>
      <c r="B25" s="31" t="s">
        <v>61</v>
      </c>
      <c r="C25" s="31" t="s">
        <v>62</v>
      </c>
      <c r="D25" s="31" t="s">
        <v>70</v>
      </c>
      <c r="E25" s="31" t="s">
        <v>63</v>
      </c>
      <c r="F25" s="31" t="s">
        <v>81</v>
      </c>
      <c r="G25" s="31" t="s">
        <v>65</v>
      </c>
      <c r="H25" s="31" t="s">
        <v>67</v>
      </c>
      <c r="I25" s="31" t="s">
        <v>69</v>
      </c>
      <c r="J25" s="31" t="s">
        <v>73</v>
      </c>
      <c r="K25" s="31" t="s">
        <v>61</v>
      </c>
      <c r="L25" s="3"/>
      <c r="M25" s="12" t="s">
        <v>141</v>
      </c>
      <c r="N25" s="12" t="s">
        <v>56</v>
      </c>
      <c r="O25" s="12" t="s">
        <v>56</v>
      </c>
      <c r="P25" s="13" t="s">
        <v>56</v>
      </c>
    </row>
    <row r="26" spans="1:16" ht="27" x14ac:dyDescent="0.4">
      <c r="A26" s="26">
        <v>13000</v>
      </c>
      <c r="B26" s="27">
        <v>7000</v>
      </c>
      <c r="C26" s="11">
        <f>D19</f>
        <v>5000</v>
      </c>
      <c r="D26" s="35">
        <v>3036.0858550489502</v>
      </c>
      <c r="E26" s="28">
        <f>InFlowC</f>
        <v>2300</v>
      </c>
      <c r="F26" s="12">
        <v>0</v>
      </c>
      <c r="G26" s="11">
        <f>MAX(0,B26-D26+E26-A26)</f>
        <v>0</v>
      </c>
      <c r="H26" s="12">
        <f>B26-D26+E26-G26</f>
        <v>6263.9141449510498</v>
      </c>
      <c r="I26" s="35">
        <v>1612.2306490951971</v>
      </c>
      <c r="J26" s="12">
        <f>G26+I26</f>
        <v>1612.2306490951971</v>
      </c>
      <c r="K26" s="12">
        <f>H26-I26</f>
        <v>4651.6834958558529</v>
      </c>
      <c r="M26" s="12" t="str">
        <f>[1]!WBSP_VAR(0,D26)</f>
        <v>WBSP_VAR</v>
      </c>
      <c r="N26" s="12" t="str">
        <f>[1]!WBSP_VAR(1,I26)</f>
        <v>WBSP_VAR</v>
      </c>
      <c r="O26" s="12" t="s">
        <v>56</v>
      </c>
      <c r="P26" s="13" t="s">
        <v>56</v>
      </c>
    </row>
    <row r="27" spans="1:16" ht="27" x14ac:dyDescent="0.4">
      <c r="A27" s="11" t="s">
        <v>74</v>
      </c>
      <c r="B27" s="27">
        <v>8000</v>
      </c>
      <c r="C27" s="11" t="s">
        <v>75</v>
      </c>
      <c r="D27" s="27">
        <v>6000</v>
      </c>
      <c r="E27" s="12"/>
      <c r="F27" s="12"/>
      <c r="G27" s="11"/>
      <c r="H27" s="12"/>
      <c r="I27" s="11"/>
      <c r="J27" s="12"/>
      <c r="K27" s="25"/>
      <c r="L27" s="31" t="s">
        <v>164</v>
      </c>
      <c r="M27" s="12"/>
      <c r="N27" s="12" t="s">
        <v>56</v>
      </c>
      <c r="O27" s="12" t="s">
        <v>56</v>
      </c>
      <c r="P27" s="13" t="s">
        <v>56</v>
      </c>
    </row>
    <row r="28" spans="1:16" ht="26.25" x14ac:dyDescent="0.4">
      <c r="A28" s="11" t="s">
        <v>161</v>
      </c>
      <c r="D28" s="11">
        <f>MAX(0,D26-D27)</f>
        <v>0</v>
      </c>
      <c r="E28" s="12"/>
      <c r="F28" s="12"/>
      <c r="G28" s="11"/>
      <c r="H28" s="12"/>
      <c r="I28" s="11"/>
      <c r="J28" s="11">
        <f>MAX(0,J26-D27)</f>
        <v>0</v>
      </c>
      <c r="K28" s="11">
        <f>MAX(0,K26-B27)</f>
        <v>0</v>
      </c>
      <c r="L28" s="12">
        <f>D28+J28+K28</f>
        <v>0</v>
      </c>
    </row>
    <row r="29" spans="1:16" ht="26.25" x14ac:dyDescent="0.4">
      <c r="A29" s="11" t="s">
        <v>162</v>
      </c>
      <c r="C29" s="11"/>
      <c r="D29" s="11">
        <f>MAX(0,D27-D26)</f>
        <v>2963.9141449510498</v>
      </c>
      <c r="E29" s="12"/>
      <c r="F29" s="12"/>
      <c r="G29" s="11"/>
      <c r="H29" s="12"/>
      <c r="I29" s="11"/>
      <c r="J29" s="11">
        <f>MAX(0,D27-J26)</f>
        <v>4387.7693509048031</v>
      </c>
      <c r="K29" s="11">
        <f>MAX(0,B27-K26)</f>
        <v>3348.3165041441471</v>
      </c>
      <c r="L29" s="12">
        <f>D29+J29+K29</f>
        <v>10700</v>
      </c>
    </row>
    <row r="30" spans="1:16" ht="26.25" x14ac:dyDescent="0.4">
      <c r="A30" s="11"/>
      <c r="C30" s="11"/>
      <c r="D30" s="11"/>
      <c r="E30" s="12"/>
      <c r="F30" s="12"/>
      <c r="G30" s="11"/>
      <c r="H30" s="12"/>
      <c r="I30" s="11"/>
      <c r="J30" s="11"/>
      <c r="K30" s="11"/>
      <c r="L30" s="12"/>
    </row>
    <row r="31" spans="1:16" ht="27" x14ac:dyDescent="0.4">
      <c r="G31" s="11" t="s">
        <v>163</v>
      </c>
      <c r="H31" s="12">
        <f>L13+L20+L28</f>
        <v>0</v>
      </c>
      <c r="I31" s="7" t="s">
        <v>165</v>
      </c>
      <c r="J31" s="12">
        <f>L14+L21+L29</f>
        <v>25945</v>
      </c>
      <c r="K31" s="39">
        <f>H31+J31</f>
        <v>25945</v>
      </c>
      <c r="L31" s="12" t="s">
        <v>100</v>
      </c>
    </row>
    <row r="32" spans="1:16" ht="26.25" customHeight="1" x14ac:dyDescent="0.4">
      <c r="B32" s="12" t="s">
        <v>142</v>
      </c>
    </row>
    <row r="33" spans="1:22" ht="24.75" customHeight="1" x14ac:dyDescent="0.2"/>
    <row r="34" spans="1:22" ht="21.75" customHeight="1" x14ac:dyDescent="0.4">
      <c r="E34" s="12" t="s">
        <v>83</v>
      </c>
    </row>
    <row r="35" spans="1:22" ht="26.25" x14ac:dyDescent="0.4">
      <c r="B35" s="12" t="s">
        <v>89</v>
      </c>
      <c r="D35" s="11" t="s">
        <v>85</v>
      </c>
      <c r="E35" s="12">
        <v>1</v>
      </c>
      <c r="F35" s="12">
        <v>2</v>
      </c>
      <c r="G35" s="12">
        <v>3</v>
      </c>
      <c r="H35" s="12">
        <v>4</v>
      </c>
      <c r="I35" s="12">
        <v>5</v>
      </c>
      <c r="J35" s="12">
        <v>6</v>
      </c>
      <c r="K35" s="12">
        <v>7</v>
      </c>
      <c r="L35" s="12">
        <v>8</v>
      </c>
      <c r="V35" s="8"/>
    </row>
    <row r="36" spans="1:22" ht="24" customHeight="1" x14ac:dyDescent="0.4">
      <c r="B36" s="12">
        <v>2455</v>
      </c>
      <c r="D36" s="11" t="s">
        <v>86</v>
      </c>
      <c r="E36" s="26">
        <v>2455</v>
      </c>
      <c r="F36" s="26">
        <v>4100</v>
      </c>
      <c r="G36" s="26">
        <v>5200</v>
      </c>
      <c r="H36" s="26">
        <v>4100</v>
      </c>
      <c r="I36" s="26">
        <v>6780</v>
      </c>
      <c r="J36" s="26">
        <v>6930</v>
      </c>
      <c r="K36" s="26">
        <v>4100</v>
      </c>
      <c r="L36" s="26">
        <v>7360</v>
      </c>
      <c r="V36" s="8"/>
    </row>
    <row r="37" spans="1:22" ht="24.75" customHeight="1" x14ac:dyDescent="0.4">
      <c r="B37" s="12">
        <v>3670</v>
      </c>
      <c r="D37" s="11" t="s">
        <v>87</v>
      </c>
      <c r="E37" s="26">
        <v>3670</v>
      </c>
      <c r="F37" s="26">
        <v>4900</v>
      </c>
      <c r="G37" s="26">
        <v>5200</v>
      </c>
      <c r="H37" s="26">
        <v>5100</v>
      </c>
      <c r="I37" s="26">
        <v>5805</v>
      </c>
      <c r="J37" s="26">
        <v>5715</v>
      </c>
      <c r="K37" s="26">
        <v>5100</v>
      </c>
      <c r="L37" s="26">
        <v>8005</v>
      </c>
      <c r="V37" s="8"/>
    </row>
    <row r="38" spans="1:22" ht="24.75" customHeight="1" x14ac:dyDescent="0.4">
      <c r="B38" s="12">
        <v>2300</v>
      </c>
      <c r="D38" s="11" t="s">
        <v>88</v>
      </c>
      <c r="E38" s="26">
        <v>2300</v>
      </c>
      <c r="F38" s="26">
        <v>6300</v>
      </c>
      <c r="G38" s="26">
        <v>7500</v>
      </c>
      <c r="H38" s="26">
        <v>6300</v>
      </c>
      <c r="I38" s="26">
        <v>7795</v>
      </c>
      <c r="J38" s="26">
        <v>7705</v>
      </c>
      <c r="K38" s="26">
        <v>8505</v>
      </c>
      <c r="L38" s="26">
        <v>9100</v>
      </c>
      <c r="V38" s="8"/>
    </row>
    <row r="39" spans="1:22" ht="23.25" customHeight="1" x14ac:dyDescent="0.4">
      <c r="C39" s="37">
        <f>SUM(E39:L39)</f>
        <v>1</v>
      </c>
      <c r="D39" s="11" t="s">
        <v>84</v>
      </c>
      <c r="E39" s="26">
        <v>0.05</v>
      </c>
      <c r="F39" s="26">
        <v>0.1</v>
      </c>
      <c r="G39" s="26">
        <v>0.2</v>
      </c>
      <c r="H39" s="26">
        <v>0.25</v>
      </c>
      <c r="I39" s="26">
        <v>0.15</v>
      </c>
      <c r="J39" s="26">
        <v>0.1</v>
      </c>
      <c r="K39" s="26">
        <v>0.1</v>
      </c>
      <c r="L39" s="26">
        <v>0.05</v>
      </c>
      <c r="V39" s="8"/>
    </row>
    <row r="40" spans="1:22" ht="26.25" x14ac:dyDescent="0.4">
      <c r="A40" s="11" t="s">
        <v>216</v>
      </c>
      <c r="B40" s="12" t="str">
        <f>[1]!WBSP_RAND(1,B36:B38)</f>
        <v>WBSP_RAND</v>
      </c>
      <c r="E40" s="12"/>
      <c r="F40" s="12"/>
    </row>
    <row r="41" spans="1:22" ht="26.25" x14ac:dyDescent="0.4">
      <c r="A41" s="11" t="s">
        <v>217</v>
      </c>
      <c r="B41" s="12" t="str">
        <f>[1]!WBSP_DIST_DISCRETE_Sh_W(E36:L38,E39:L39,Model!$B$36:$B$38)</f>
        <v>WBSP_DIST_DISCRETE_SH_W</v>
      </c>
    </row>
    <row r="43" spans="1:22" ht="27" x14ac:dyDescent="0.4">
      <c r="M43" s="8"/>
      <c r="N43" s="2"/>
      <c r="O43" s="2"/>
    </row>
    <row r="44" spans="1:22" ht="27.75" x14ac:dyDescent="0.4">
      <c r="B44" s="12" t="s">
        <v>143</v>
      </c>
      <c r="C44" s="6"/>
      <c r="L44" s="1"/>
      <c r="M44" s="1"/>
      <c r="N44" s="1"/>
      <c r="O44" s="1"/>
    </row>
    <row r="45" spans="1:22" ht="22.5" customHeight="1" x14ac:dyDescent="0.4">
      <c r="C45" s="12" t="str">
        <f>[1]!WBSP_STSC(D47:E47)</f>
        <v>WBSP_STSC</v>
      </c>
      <c r="D45" s="2"/>
      <c r="E45" s="4"/>
    </row>
    <row r="46" spans="1:22" ht="37.5" customHeight="1" thickBot="1" x14ac:dyDescent="0.45">
      <c r="C46" s="9"/>
      <c r="D46" s="4" t="s">
        <v>1</v>
      </c>
      <c r="E46" s="4" t="s">
        <v>2</v>
      </c>
    </row>
    <row r="47" spans="1:22" ht="27.75" thickBot="1" x14ac:dyDescent="0.45">
      <c r="C47" s="9"/>
      <c r="D47" s="14">
        <v>1</v>
      </c>
      <c r="E47" s="15">
        <v>8</v>
      </c>
    </row>
    <row r="48" spans="1:22" ht="22.5" customHeight="1" x14ac:dyDescent="0.2"/>
    <row r="49" spans="2:8" ht="21" customHeight="1" x14ac:dyDescent="0.2"/>
    <row r="50" spans="2:8" ht="27" x14ac:dyDescent="0.4">
      <c r="B50" s="12" t="s">
        <v>144</v>
      </c>
      <c r="C50" s="10"/>
      <c r="D50" s="9"/>
    </row>
    <row r="51" spans="2:8" ht="27" x14ac:dyDescent="0.4">
      <c r="C51" s="12" t="str">
        <f>[1]!WBSP_REP(B36:B38,J11,K11,J18,K18,J26,K26,K31)</f>
        <v>WBSP_REP</v>
      </c>
      <c r="D51" s="5" t="s">
        <v>145</v>
      </c>
    </row>
    <row r="52" spans="2:8" ht="27" x14ac:dyDescent="0.4">
      <c r="C52" s="12" t="str">
        <f>[1]!WBSP_HIST(15,K31)</f>
        <v>WBSP_HIST</v>
      </c>
      <c r="D52" s="5" t="s">
        <v>146</v>
      </c>
    </row>
    <row r="53" spans="2:8" ht="30" customHeight="1" x14ac:dyDescent="0.4">
      <c r="C53" s="12" t="str">
        <f>[1]!WBSP_HIST(0,J31)</f>
        <v>WBSP_HIST</v>
      </c>
    </row>
    <row r="60" spans="2:8" x14ac:dyDescent="0.2">
      <c r="G60" s="38"/>
    </row>
    <row r="64" spans="2:8" ht="27" x14ac:dyDescent="0.4">
      <c r="G64" s="2"/>
      <c r="H64" s="2"/>
    </row>
  </sheetData>
  <scenarios current="0">
    <scenario name="WBSP_SCENARIO_1_1" locked="1" count="9" user="hassl" comment="WBSP_SCENARIO_1_1">
      <inputCells r="D11" val="3999.99974330893"/>
      <inputCells r="I11" val="1102.64120760725"/>
      <inputCells r="D18" val="5000"/>
      <inputCells r="I18" val="0"/>
      <inputCells r="D26" val="3036.08585504895"/>
      <inputCells r="I26" val="1612.2306490952"/>
      <inputCells r="B36" val="2455"/>
      <inputCells r="B37" val="3670"/>
      <inputCells r="B38" val="2300"/>
    </scenario>
    <scenario name="WBSP_SCENARIO_2_1" locked="1" count="9" user="hassl" comment="WBSP_SCENARIO_2_1">
      <inputCells r="D11" val="3999.99974330893"/>
      <inputCells r="I11" val="2372.20706992063"/>
      <inputCells r="D18" val="5000"/>
      <inputCells r="I18" val="1529.39218652274"/>
      <inputCells r="D26" val="3036.08585504895"/>
      <inputCells r="I26" val="4101.87448155028"/>
      <inputCells r="B36" val="4100"/>
      <inputCells r="B37" val="4900"/>
      <inputCells r="B38" val="6300"/>
    </scenario>
    <scenario name="WBSP_SCENARIO_3_1" locked="1" count="9" user="hassl" comment="WBSP_SCENARIO_3_1">
      <inputCells r="D11" val="3999.99974330893"/>
      <inputCells r="I11" val="3792.53601280071"/>
      <inputCells r="D18" val="5000"/>
      <inputCells r="I18" val="4326.90992403768"/>
      <inputCells r="D26" val="3036.08585504895"/>
      <inputCells r="I26" val="5686.18197840547"/>
      <inputCells r="B36" val="5200"/>
      <inputCells r="B37" val="5200"/>
      <inputCells r="B38" val="7500"/>
    </scenario>
    <scenario name="WBSP_SCENARIO_4_1" locked="1" count="9" user="hassl" comment="WBSP_SCENARIO_4_1">
      <inputCells r="D11" val="3999.99974330893"/>
      <inputCells r="I11" val="3148.44017562231"/>
      <inputCells r="D18" val="5000"/>
      <inputCells r="I18" val="3418.70265012248"/>
      <inputCells r="D26" val="3036.08585504895"/>
      <inputCells r="I26" val="4722.66026022151"/>
      <inputCells r="B36" val="4100"/>
      <inputCells r="B37" val="5100"/>
      <inputCells r="B38" val="6300"/>
    </scenario>
    <scenario name="WBSP_SCENARIO_5_1" locked="1" count="9" user="hassl" comment="WBSP_SCENARIO_5_1">
      <inputCells r="D11" val="3999.99974330893"/>
      <inputCells r="I11" val="3793.13134866148"/>
      <inputCells r="D18" val="5000"/>
      <inputCells r="I18" val="2386.50048841667"/>
      <inputCells r="D26" val="3036.08585504895"/>
      <inputCells r="I26" val="4018.87634209555"/>
      <inputCells r="B36" val="6780"/>
      <inputCells r="B37" val="5805"/>
      <inputCells r="B38" val="7795"/>
    </scenario>
    <scenario name="WBSP_SCENARIO_6_1" locked="1" count="9" user="hassl" comment="WBSP_SCENARIO_6_1">
      <inputCells r="D11" val="3999.99974330893"/>
      <inputCells r="I11" val="3969.85886186249"/>
      <inputCells r="D18" val="5000"/>
      <inputCells r="I18" val="2005.25709786171"/>
      <inputCells r="D26" val="3036.08585504895"/>
      <inputCells r="I26" val="5610.21098751753"/>
      <inputCells r="B36" val="6930"/>
      <inputCells r="B37" val="5715"/>
      <inputCells r="B38" val="7705"/>
    </scenario>
    <scenario name="WBSP_SCENARIO_7_1" locked="1" count="9" user="hassl" comment="WBSP_SCENARIO_7_1">
      <inputCells r="D11" val="3999.99974330893"/>
      <inputCells r="I11" val="2372.20707013706"/>
      <inputCells r="D18" val="5000"/>
      <inputCells r="I18" val="1558.657536741"/>
      <inputCells r="D26" val="3036.08585504895"/>
      <inputCells r="I26" val="5601.60347694244"/>
      <inputCells r="B36" val="4100"/>
      <inputCells r="B37" val="5100"/>
      <inputCells r="B38" val="8505"/>
    </scenario>
    <scenario name="WBSP_SCENARIO_8_1" locked="1" count="9" user="hassl" comment="WBSP_SCENARIO_8_1">
      <inputCells r="D11" val="3999.99974330893"/>
      <inputCells r="I11" val="3859.19418311546"/>
      <inputCells r="D18" val="5000"/>
      <inputCells r="I18" val="1.53117871944932E-19"/>
      <inputCells r="D26" val="3036.08585504895"/>
      <inputCells r="I26" val="5729.56971741163"/>
      <inputCells r="B36" val="7360"/>
      <inputCells r="B37" val="8005"/>
      <inputCells r="B38" val="9100"/>
    </scenario>
  </scenarios>
  <phoneticPr fontId="0" type="noConversion"/>
  <pageMargins left="0.4" right="0.25" top="0.5" bottom="0.5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42"/>
  <sheetViews>
    <sheetView tabSelected="1" workbookViewId="0">
      <selection activeCell="R5" sqref="R5"/>
    </sheetView>
  </sheetViews>
  <sheetFormatPr defaultRowHeight="15" x14ac:dyDescent="0.2"/>
  <cols>
    <col min="1" max="1" width="11.6640625" customWidth="1"/>
    <col min="2" max="2" width="8.44140625" customWidth="1"/>
  </cols>
  <sheetData>
    <row r="1" spans="1:11" ht="23.25" x14ac:dyDescent="0.35">
      <c r="A1" s="43" t="s">
        <v>57</v>
      </c>
      <c r="B1" s="45"/>
      <c r="C1" s="45"/>
      <c r="D1" s="45"/>
      <c r="E1" s="45"/>
      <c r="F1" s="45"/>
      <c r="G1" s="45"/>
      <c r="K1" s="47" t="s">
        <v>253</v>
      </c>
    </row>
    <row r="2" spans="1:11" ht="23.25" x14ac:dyDescent="0.35">
      <c r="A2" s="45" t="s">
        <v>182</v>
      </c>
      <c r="B2" s="44"/>
      <c r="C2" s="45"/>
      <c r="D2" s="45"/>
      <c r="E2" s="45"/>
      <c r="F2" s="45"/>
      <c r="G2" s="45"/>
    </row>
    <row r="3" spans="1:11" ht="23.25" x14ac:dyDescent="0.35">
      <c r="A3" s="45" t="s">
        <v>178</v>
      </c>
      <c r="B3" s="44"/>
      <c r="C3" s="45"/>
      <c r="D3" s="45"/>
      <c r="E3" s="45"/>
      <c r="F3" s="45"/>
      <c r="G3" s="45"/>
    </row>
    <row r="4" spans="1:11" ht="23.25" x14ac:dyDescent="0.35">
      <c r="A4" s="45" t="s">
        <v>179</v>
      </c>
      <c r="B4" s="44"/>
      <c r="C4" s="45"/>
      <c r="D4" s="45"/>
      <c r="E4" s="45"/>
      <c r="F4" s="45"/>
      <c r="G4" s="45"/>
    </row>
    <row r="5" spans="1:11" ht="23.25" x14ac:dyDescent="0.35">
      <c r="A5" s="45"/>
      <c r="B5" s="44"/>
      <c r="C5" s="45"/>
      <c r="D5" s="45"/>
      <c r="E5" s="45"/>
      <c r="F5" s="45"/>
      <c r="G5" s="45"/>
    </row>
    <row r="6" spans="1:11" ht="23.25" x14ac:dyDescent="0.35">
      <c r="A6" s="45"/>
      <c r="B6" s="44"/>
      <c r="C6" s="45"/>
      <c r="D6" s="45"/>
      <c r="E6" s="45"/>
      <c r="F6" s="45"/>
      <c r="G6" s="45"/>
    </row>
    <row r="7" spans="1:11" ht="23.25" x14ac:dyDescent="0.35">
      <c r="A7" s="45"/>
      <c r="B7" s="44"/>
      <c r="C7" s="45"/>
      <c r="D7" s="45"/>
      <c r="E7" s="45"/>
      <c r="F7" s="45"/>
      <c r="G7" s="45"/>
    </row>
    <row r="8" spans="1:11" ht="23.25" x14ac:dyDescent="0.35">
      <c r="A8" s="45"/>
      <c r="B8" s="44"/>
      <c r="C8" s="45"/>
      <c r="D8" s="45"/>
      <c r="E8" s="45"/>
      <c r="F8" s="45"/>
      <c r="G8" s="45"/>
    </row>
    <row r="9" spans="1:11" ht="23.25" x14ac:dyDescent="0.35">
      <c r="A9" s="45"/>
      <c r="B9" s="44"/>
      <c r="C9" s="45"/>
      <c r="D9" s="45"/>
      <c r="F9" s="45"/>
      <c r="G9" s="45"/>
    </row>
    <row r="10" spans="1:11" ht="23.25" x14ac:dyDescent="0.35">
      <c r="A10" s="44" t="s">
        <v>180</v>
      </c>
      <c r="B10" s="44"/>
      <c r="C10" s="45"/>
      <c r="D10" s="45"/>
      <c r="E10" s="45"/>
      <c r="F10" s="45"/>
      <c r="G10" s="45"/>
    </row>
    <row r="11" spans="1:11" ht="23.25" x14ac:dyDescent="0.35">
      <c r="A11" s="44" t="s">
        <v>181</v>
      </c>
      <c r="C11" s="44"/>
      <c r="D11" s="44"/>
      <c r="E11" s="45"/>
      <c r="F11" s="45"/>
      <c r="G11" s="45"/>
    </row>
    <row r="12" spans="1:11" ht="23.25" x14ac:dyDescent="0.35">
      <c r="A12" s="44" t="s">
        <v>183</v>
      </c>
      <c r="C12" s="44"/>
      <c r="D12" s="44"/>
      <c r="E12" s="45"/>
      <c r="F12" s="45"/>
      <c r="G12" s="45"/>
    </row>
    <row r="13" spans="1:11" ht="23.25" x14ac:dyDescent="0.35">
      <c r="A13" s="44" t="s">
        <v>184</v>
      </c>
      <c r="C13" s="44"/>
      <c r="D13" s="44"/>
      <c r="E13" s="45"/>
      <c r="F13" s="45"/>
      <c r="G13" s="45"/>
    </row>
    <row r="14" spans="1:11" ht="23.25" x14ac:dyDescent="0.35">
      <c r="A14" s="44" t="s">
        <v>186</v>
      </c>
      <c r="C14" s="44"/>
      <c r="D14" s="44"/>
      <c r="E14" s="45"/>
      <c r="F14" s="45"/>
      <c r="G14" s="45"/>
    </row>
    <row r="15" spans="1:11" ht="23.25" x14ac:dyDescent="0.35">
      <c r="A15" s="44" t="s">
        <v>187</v>
      </c>
      <c r="C15" s="44"/>
      <c r="D15" s="44"/>
      <c r="E15" s="45"/>
      <c r="F15" s="45"/>
      <c r="G15" s="45"/>
    </row>
    <row r="16" spans="1:11" ht="23.25" x14ac:dyDescent="0.35">
      <c r="A16" s="44" t="s">
        <v>208</v>
      </c>
      <c r="C16" s="44"/>
      <c r="D16" s="44"/>
      <c r="E16" s="45"/>
      <c r="F16" s="45"/>
      <c r="G16" s="45"/>
    </row>
    <row r="17" spans="1:7" ht="23.25" x14ac:dyDescent="0.35">
      <c r="A17" s="44" t="s">
        <v>188</v>
      </c>
      <c r="C17" s="44"/>
      <c r="D17" s="44"/>
      <c r="E17" s="45"/>
      <c r="F17" s="45"/>
      <c r="G17" s="45"/>
    </row>
    <row r="18" spans="1:7" ht="23.25" x14ac:dyDescent="0.35">
      <c r="A18" s="44" t="s">
        <v>185</v>
      </c>
      <c r="C18" s="45"/>
      <c r="D18" s="45"/>
      <c r="E18" s="45"/>
      <c r="F18" s="45"/>
      <c r="G18" s="45"/>
    </row>
    <row r="19" spans="1:7" ht="23.25" x14ac:dyDescent="0.35">
      <c r="A19" s="45"/>
      <c r="B19" s="46" t="s">
        <v>190</v>
      </c>
      <c r="D19" s="44"/>
      <c r="E19" s="45"/>
      <c r="F19" s="45"/>
      <c r="G19" s="45"/>
    </row>
    <row r="20" spans="1:7" ht="23.25" x14ac:dyDescent="0.35">
      <c r="A20" s="45"/>
      <c r="B20" s="46" t="s">
        <v>189</v>
      </c>
      <c r="D20" s="44"/>
      <c r="E20" s="45"/>
      <c r="F20" s="45"/>
      <c r="G20" s="45"/>
    </row>
    <row r="21" spans="1:7" ht="23.25" x14ac:dyDescent="0.35">
      <c r="A21" s="45"/>
      <c r="B21" s="46" t="s">
        <v>191</v>
      </c>
      <c r="D21" s="44"/>
      <c r="E21" s="45"/>
      <c r="F21" s="45"/>
      <c r="G21" s="45"/>
    </row>
    <row r="22" spans="1:7" ht="23.25" x14ac:dyDescent="0.35">
      <c r="A22" s="45"/>
      <c r="B22" s="45"/>
      <c r="C22" s="45"/>
      <c r="D22" s="45"/>
      <c r="E22" s="45"/>
      <c r="F22" s="45"/>
      <c r="G22" s="45"/>
    </row>
    <row r="23" spans="1:7" ht="23.25" x14ac:dyDescent="0.35">
      <c r="A23" s="44" t="s">
        <v>192</v>
      </c>
      <c r="B23" s="45"/>
      <c r="C23" s="45"/>
      <c r="D23" s="45"/>
      <c r="E23" s="45"/>
      <c r="F23" s="45"/>
      <c r="G23" s="45"/>
    </row>
    <row r="24" spans="1:7" ht="23.25" x14ac:dyDescent="0.35">
      <c r="A24" s="44" t="s">
        <v>193</v>
      </c>
      <c r="B24" s="45"/>
      <c r="C24" s="45"/>
      <c r="D24" s="45"/>
      <c r="E24" s="45"/>
      <c r="F24" s="45"/>
      <c r="G24" s="45"/>
    </row>
    <row r="25" spans="1:7" ht="23.25" x14ac:dyDescent="0.35">
      <c r="A25" s="44" t="s">
        <v>194</v>
      </c>
      <c r="B25" s="45"/>
      <c r="C25" s="45"/>
      <c r="D25" s="45"/>
      <c r="E25" s="45"/>
      <c r="F25" s="45"/>
      <c r="G25" s="45"/>
    </row>
    <row r="26" spans="1:7" ht="23.25" x14ac:dyDescent="0.35">
      <c r="A26" s="44" t="s">
        <v>195</v>
      </c>
      <c r="B26" s="45"/>
      <c r="C26" s="45"/>
      <c r="D26" s="45"/>
      <c r="E26" s="45"/>
      <c r="F26" s="45"/>
      <c r="G26" s="45"/>
    </row>
    <row r="27" spans="1:7" ht="23.25" x14ac:dyDescent="0.35">
      <c r="A27" s="44" t="s">
        <v>196</v>
      </c>
      <c r="C27" s="45"/>
      <c r="D27" s="45"/>
      <c r="E27" s="45"/>
      <c r="F27" s="45"/>
      <c r="G27" s="45"/>
    </row>
    <row r="28" spans="1:7" ht="23.25" x14ac:dyDescent="0.35">
      <c r="A28" s="44" t="s">
        <v>210</v>
      </c>
      <c r="C28" s="45"/>
      <c r="D28" s="45"/>
      <c r="E28" s="45"/>
      <c r="F28" s="45"/>
      <c r="G28" s="45"/>
    </row>
    <row r="29" spans="1:7" ht="23.25" x14ac:dyDescent="0.35">
      <c r="A29" s="44" t="s">
        <v>197</v>
      </c>
      <c r="C29" s="45"/>
      <c r="D29" s="45"/>
      <c r="E29" s="45"/>
      <c r="F29" s="45"/>
      <c r="G29" s="45"/>
    </row>
    <row r="30" spans="1:7" ht="23.25" x14ac:dyDescent="0.35">
      <c r="A30" s="44" t="s">
        <v>198</v>
      </c>
      <c r="C30" s="45"/>
      <c r="D30" s="45"/>
      <c r="E30" s="45"/>
      <c r="F30" s="45"/>
      <c r="G30" s="45"/>
    </row>
    <row r="31" spans="1:7" ht="23.25" x14ac:dyDescent="0.35">
      <c r="A31" s="44" t="s">
        <v>199</v>
      </c>
      <c r="C31" s="45"/>
      <c r="D31" s="45"/>
      <c r="E31" s="45"/>
      <c r="F31" s="45"/>
      <c r="G31" s="45"/>
    </row>
    <row r="32" spans="1:7" ht="23.25" x14ac:dyDescent="0.35">
      <c r="A32" s="44" t="s">
        <v>200</v>
      </c>
      <c r="B32" s="45"/>
      <c r="C32" s="45"/>
      <c r="D32" s="45"/>
      <c r="E32" s="45"/>
      <c r="F32" s="45"/>
      <c r="G32" s="45"/>
    </row>
    <row r="33" spans="1:7" ht="23.25" x14ac:dyDescent="0.35">
      <c r="A33" s="44" t="s">
        <v>201</v>
      </c>
      <c r="B33" s="45"/>
      <c r="C33" s="45"/>
      <c r="D33" s="45"/>
      <c r="E33" s="45"/>
      <c r="F33" s="45"/>
      <c r="G33" s="45"/>
    </row>
    <row r="34" spans="1:7" ht="23.25" x14ac:dyDescent="0.35">
      <c r="A34" s="44" t="s">
        <v>202</v>
      </c>
      <c r="B34" s="45"/>
      <c r="C34" s="45"/>
      <c r="D34" s="45"/>
      <c r="E34" s="45"/>
      <c r="F34" s="45"/>
      <c r="G34" s="45"/>
    </row>
    <row r="35" spans="1:7" ht="23.25" x14ac:dyDescent="0.35">
      <c r="A35" s="44" t="s">
        <v>203</v>
      </c>
      <c r="B35" s="45"/>
      <c r="C35" s="45"/>
      <c r="D35" s="45"/>
      <c r="E35" s="45"/>
      <c r="F35" s="45"/>
      <c r="G35" s="45"/>
    </row>
    <row r="36" spans="1:7" ht="23.25" x14ac:dyDescent="0.35">
      <c r="A36" s="44" t="s">
        <v>204</v>
      </c>
      <c r="F36" s="45"/>
      <c r="G36" s="45"/>
    </row>
    <row r="37" spans="1:7" ht="23.25" x14ac:dyDescent="0.35">
      <c r="A37" s="44" t="s">
        <v>205</v>
      </c>
      <c r="F37" s="45"/>
      <c r="G37" s="45"/>
    </row>
    <row r="38" spans="1:7" ht="23.25" x14ac:dyDescent="0.35">
      <c r="A38" s="44" t="s">
        <v>206</v>
      </c>
      <c r="F38" s="45"/>
      <c r="G38" s="45"/>
    </row>
    <row r="39" spans="1:7" ht="23.25" x14ac:dyDescent="0.35">
      <c r="A39" s="44" t="s">
        <v>207</v>
      </c>
      <c r="F39" s="45"/>
      <c r="G39" s="45"/>
    </row>
    <row r="40" spans="1:7" ht="23.25" x14ac:dyDescent="0.35">
      <c r="A40" s="45"/>
      <c r="B40" s="45"/>
      <c r="C40" s="44" t="s">
        <v>177</v>
      </c>
      <c r="D40" s="45"/>
      <c r="E40" s="45"/>
      <c r="F40" s="45"/>
      <c r="G40" s="45"/>
    </row>
    <row r="42" spans="1:7" ht="23.25" x14ac:dyDescent="0.35">
      <c r="A42" s="44" t="s">
        <v>209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15</vt:i4>
      </vt:variant>
    </vt:vector>
  </HeadingPairs>
  <TitlesOfParts>
    <vt:vector size="20" baseType="lpstr">
      <vt:lpstr>WB! Status</vt:lpstr>
      <vt:lpstr>WB!_Stochastic</vt:lpstr>
      <vt:lpstr>WB!_Histogram</vt:lpstr>
      <vt:lpstr>Model</vt:lpstr>
      <vt:lpstr>Problem_Description</vt:lpstr>
      <vt:lpstr>EndLvlA</vt:lpstr>
      <vt:lpstr>EndLvlB</vt:lpstr>
      <vt:lpstr>EndLvlC</vt:lpstr>
      <vt:lpstr>FloOutA</vt:lpstr>
      <vt:lpstr>FloOutB</vt:lpstr>
      <vt:lpstr>FloOutC</vt:lpstr>
      <vt:lpstr>InFlowA</vt:lpstr>
      <vt:lpstr>InFlowB</vt:lpstr>
      <vt:lpstr>InFlowC</vt:lpstr>
      <vt:lpstr>OverFloA</vt:lpstr>
      <vt:lpstr>OverFloB</vt:lpstr>
      <vt:lpstr>OverFloC</vt:lpstr>
      <vt:lpstr>TotalDeviations</vt:lpstr>
      <vt:lpstr>TotalUnder</vt:lpstr>
      <vt:lpstr>WBMIN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LINDO R&amp;D</dc:creator>
  <cp:lastModifiedBy>hassl</cp:lastModifiedBy>
  <cp:lastPrinted>2000-05-02T16:41:34Z</cp:lastPrinted>
  <dcterms:created xsi:type="dcterms:W3CDTF">1997-04-20T20:54:11Z</dcterms:created>
  <dcterms:modified xsi:type="dcterms:W3CDTF">2022-06-06T13:12:51Z</dcterms:modified>
</cp:coreProperties>
</file>